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<sst xmlns="http://schemas.openxmlformats.org/spreadsheetml/2006/main" count="378" uniqueCount="201">
  <si>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</si>
  <si>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</si>
  <si>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</si>
  <si>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</si>
  <si>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</si>
  <si>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</si>
  <si>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</si>
  <si>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</si>
  <si>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</si>
  <si>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</si>
  <si>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</si>
  <si>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</si>
  <si>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</si>
  <si>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ESLRs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</si>
  <si>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</si>
  <si>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</si>
  <si>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</si>
  <si>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</si>
  <si>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</si>
  <si>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</si>
  <si>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</si>
  <si>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Health clerk</t>
  </si>
  <si>
    <t>Technology Support</t>
  </si>
  <si>
    <t xml:space="preserve">Total </t>
  </si>
  <si>
    <t>Sm Schs.</t>
  </si>
  <si>
    <t>7-8 Conference Days</t>
  </si>
  <si>
    <t>Conferences</t>
  </si>
  <si>
    <t>9th-12th</t>
  </si>
  <si>
    <t>Academic Decathlon 2006-07</t>
  </si>
  <si>
    <t>TECH</t>
  </si>
  <si>
    <t>7th-12th</t>
  </si>
  <si>
    <t>IRC on-line subscriptions</t>
  </si>
  <si>
    <t>PERS</t>
  </si>
  <si>
    <t>Writing Days</t>
  </si>
  <si>
    <t>Turnitin.com</t>
  </si>
  <si>
    <t>Pinnacle Maintenance</t>
  </si>
  <si>
    <t>Intervention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</si>
  <si>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</si>
  <si>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</si>
  <si>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</si>
  <si>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</si>
  <si>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</si>
  <si>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</si>
  <si>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</si>
  <si>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</si>
  <si>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</si>
  <si>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</si>
  <si>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PERSUP INSMAT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</si>
  <si>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</si>
  <si>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</si>
  <si>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</si>
  <si>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</si>
  <si>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</si>
  <si>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</si>
  <si>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</si>
  <si>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</si>
  <si>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9th</t>
  </si>
  <si>
    <t>IRC Dectection (2/2007)</t>
  </si>
  <si>
    <t>LCHS School Site Council BUDGET for 2007-08</t>
  </si>
  <si>
    <t>IRC Extra - First three weeks</t>
  </si>
  <si>
    <t>“Blue Confidential” forms</t>
  </si>
  <si>
    <t>Spec Ed</t>
  </si>
  <si>
    <t xml:space="preserve">Online Subscription </t>
  </si>
  <si>
    <t>Bozzani</t>
  </si>
  <si>
    <t>Thomas Gale</t>
  </si>
  <si>
    <t xml:space="preserve">One Time Tech Block </t>
  </si>
  <si>
    <t>Sun Choe</t>
  </si>
  <si>
    <t>Foreign Language Teachers</t>
  </si>
  <si>
    <t>FL</t>
  </si>
  <si>
    <t>Admin</t>
  </si>
  <si>
    <t>Aeries</t>
  </si>
  <si>
    <t>Kevin Buchanon</t>
  </si>
  <si>
    <t xml:space="preserve">Textbook Room Manager/IRC </t>
  </si>
  <si>
    <t>9th Grade Parent Conferences</t>
  </si>
  <si>
    <t>Every Student Succeeds Teacher Articulation and Writing</t>
  </si>
  <si>
    <t>Activity</t>
  </si>
  <si>
    <t>Reda Hanna</t>
  </si>
  <si>
    <t>Total Hours</t>
  </si>
  <si>
    <t>Rate</t>
  </si>
  <si>
    <t>Tech Support before School Starts</t>
  </si>
  <si>
    <t>Health Clerk Extra Time @ Start of School</t>
  </si>
  <si>
    <t>Autism Conference</t>
  </si>
  <si>
    <t>Pancost/Craney</t>
  </si>
  <si>
    <t>Spectrum Training Systems</t>
  </si>
  <si>
    <t>Ray Pancost</t>
  </si>
  <si>
    <t>Sp. Ed</t>
  </si>
  <si>
    <t>Liz Craney</t>
  </si>
  <si>
    <t>Autism</t>
  </si>
  <si>
    <t>Beth Waas</t>
  </si>
  <si>
    <t>Classified</t>
  </si>
  <si>
    <t>Tawny Williams</t>
  </si>
  <si>
    <t>Eagle Software</t>
  </si>
  <si>
    <t>Waas/Williams</t>
  </si>
  <si>
    <t>Aeries Conference</t>
  </si>
  <si>
    <t>Excelsior Software</t>
  </si>
  <si>
    <t>Buchanan</t>
  </si>
  <si>
    <t>Pinnacle Support</t>
  </si>
  <si>
    <t>Pinnacle Support 2008-9</t>
  </si>
  <si>
    <t>iParadigms</t>
  </si>
  <si>
    <t>FitnessGram 8.2</t>
  </si>
  <si>
    <t xml:space="preserve">Human Kinetics - </t>
  </si>
  <si>
    <t>Dragos</t>
  </si>
  <si>
    <t>Fitnessgram</t>
  </si>
  <si>
    <t>Carl Herman</t>
  </si>
  <si>
    <t>Economics</t>
  </si>
  <si>
    <t>SS</t>
  </si>
  <si>
    <t>Carol Granz</t>
  </si>
  <si>
    <t>Writing Practice</t>
  </si>
  <si>
    <t>Sean Mispagel</t>
  </si>
  <si>
    <t>Susan Skalla</t>
  </si>
  <si>
    <t>Mike Gilliland</t>
  </si>
  <si>
    <t>Morgan Savage</t>
  </si>
  <si>
    <t>Donna Larson</t>
  </si>
  <si>
    <t>first quarter French 3/4 composition</t>
  </si>
  <si>
    <t>Ben Powers</t>
  </si>
  <si>
    <t>English</t>
  </si>
  <si>
    <t>Gabrielle Leko</t>
  </si>
  <si>
    <t>TI-Inspire</t>
  </si>
  <si>
    <t>Math</t>
  </si>
  <si>
    <t>Hope Miller</t>
  </si>
  <si>
    <t>Nicole Baird</t>
  </si>
  <si>
    <t>Leslie Baldwin</t>
  </si>
  <si>
    <t>Simon Constantinides</t>
  </si>
  <si>
    <t>Strategies for Student Achievement</t>
  </si>
  <si>
    <t>Science</t>
  </si>
  <si>
    <t>Simon Constanides</t>
  </si>
  <si>
    <t>Paige Salardion</t>
  </si>
  <si>
    <t>Todd Kissel</t>
  </si>
  <si>
    <t>Barbara Leach</t>
  </si>
  <si>
    <t>Janet Warda</t>
  </si>
  <si>
    <t>Substitute Cost</t>
  </si>
  <si>
    <t>Debi Hayos</t>
  </si>
  <si>
    <t>Physical Education Requirements and Exemtions</t>
  </si>
  <si>
    <t>PE</t>
  </si>
  <si>
    <t>Tanya Wilson</t>
  </si>
  <si>
    <t>Security</t>
  </si>
  <si>
    <t>Drugs, Guns and Gangs in California Schools</t>
  </si>
  <si>
    <t>Jim Cartnal</t>
  </si>
  <si>
    <t>Erin Thomas</t>
  </si>
  <si>
    <t>LACOE Social Science</t>
  </si>
  <si>
    <t>Grading multiple sets of papers</t>
  </si>
  <si>
    <t>Mary Walsten</t>
  </si>
  <si>
    <t>Subtotal</t>
  </si>
  <si>
    <t>Allocated</t>
  </si>
  <si>
    <t>Unspent</t>
  </si>
  <si>
    <t>Pinnacle Server - LCHS</t>
  </si>
  <si>
    <t>Health Clerk</t>
  </si>
  <si>
    <t>7-12th</t>
  </si>
  <si>
    <t>Mock Trial</t>
  </si>
  <si>
    <t>Vendor</t>
  </si>
  <si>
    <t>Robert Burlison</t>
  </si>
  <si>
    <t>Powers</t>
  </si>
  <si>
    <t>???</t>
  </si>
  <si>
    <t>Research Project</t>
  </si>
  <si>
    <t>summer 08</t>
  </si>
  <si>
    <t>gone</t>
  </si>
  <si>
    <t>Rick Mohney</t>
  </si>
  <si>
    <t>Justin Valassidis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</si>
  <si>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benchmark AP Language</t>
    </r>
  </si>
  <si>
    <t>Analytical Essay</t>
  </si>
  <si>
    <t>Sharon Barker</t>
  </si>
  <si>
    <t>Response to Lit Essays</t>
  </si>
  <si>
    <t>x</t>
  </si>
  <si>
    <t>2008-9</t>
  </si>
  <si>
    <t>TOPS</t>
  </si>
  <si>
    <t>Social Science Conference</t>
  </si>
  <si>
    <t>7th- 12th</t>
  </si>
  <si>
    <t>Remaining</t>
  </si>
  <si>
    <t>moved to next year</t>
  </si>
  <si>
    <t>Physical Education Leadership Session II</t>
  </si>
  <si>
    <t>LA County Academic Decathlon</t>
  </si>
  <si>
    <t>Ewoldsen</t>
  </si>
  <si>
    <t>Demi Deck Resources</t>
  </si>
  <si>
    <t>Flashcards (10,000)</t>
  </si>
  <si>
    <t>Substitutes Name</t>
  </si>
  <si>
    <t>Castillo</t>
  </si>
  <si>
    <t>Jauregai</t>
  </si>
  <si>
    <t>Paccone</t>
  </si>
  <si>
    <t>Pfitzer</t>
  </si>
  <si>
    <t>Kilbride</t>
  </si>
  <si>
    <t>Koelsch</t>
  </si>
  <si>
    <t>Martinian</t>
  </si>
  <si>
    <t>Lee</t>
  </si>
  <si>
    <t>Nielson</t>
  </si>
  <si>
    <t>Laura Wheeler</t>
  </si>
  <si>
    <t>Semester Portfolio</t>
  </si>
  <si>
    <t>Semester Final</t>
  </si>
  <si>
    <t>Nicole Baird/Paul Kim</t>
  </si>
  <si>
    <t>NoodleTools, Inc.</t>
  </si>
  <si>
    <t>MLA Subscription</t>
  </si>
  <si>
    <t>INSMAT</t>
  </si>
  <si>
    <t>NoodleBib</t>
  </si>
  <si>
    <t>Participation Fee</t>
  </si>
  <si>
    <t>Academic Decathlon</t>
  </si>
  <si>
    <t>GATE - $10,600</t>
  </si>
  <si>
    <t>American Math League Tests</t>
  </si>
  <si>
    <t>changed to Gate 11/13/07</t>
  </si>
  <si>
    <t>Joy Walters</t>
  </si>
  <si>
    <t>Paul Kim</t>
  </si>
  <si>
    <t>Janis Fuhrman</t>
  </si>
  <si>
    <t>Kathy Cockerill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</si>
</sst>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12"/>
      <color indexed="10"/>
      <name val="Times New Roman"/>
      <family val="1"/>
    </font>
    <font>
      <sz val="10"/>
      <name val="CG Times"/>
      <family val="0"/>
    </font>
    <font>
      <b/>
      <strike/>
      <sz val="1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1" fontId="3" fillId="0" borderId="2" xfId="17" applyNumberFormat="1" applyFont="1" applyBorder="1" applyAlignment="1">
      <alignment horizontal="center" vertical="center"/>
    </xf>
    <xf numFmtId="44" fontId="2" fillId="0" borderId="2" xfId="17" applyFont="1" applyBorder="1" applyAlignment="1">
      <alignment horizontal="right" vertical="center"/>
    </xf>
    <xf numFmtId="44" fontId="2" fillId="0" borderId="3" xfId="17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4" fontId="2" fillId="0" borderId="1" xfId="17" applyFont="1" applyBorder="1" applyAlignment="1">
      <alignment horizontal="center" vertical="center"/>
    </xf>
    <xf numFmtId="44" fontId="2" fillId="0" borderId="2" xfId="17" applyNumberFormat="1" applyFont="1" applyBorder="1" applyAlignment="1">
      <alignment horizontal="center" vertical="center"/>
    </xf>
    <xf numFmtId="44" fontId="2" fillId="0" borderId="2" xfId="17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left" vertical="center"/>
    </xf>
    <xf numFmtId="44" fontId="2" fillId="0" borderId="5" xfId="17" applyFont="1" applyBorder="1" applyAlignment="1">
      <alignment vertical="center"/>
    </xf>
    <xf numFmtId="44" fontId="2" fillId="0" borderId="5" xfId="17" applyFont="1" applyBorder="1" applyAlignment="1">
      <alignment horizontal="center" vertical="center"/>
    </xf>
    <xf numFmtId="44" fontId="3" fillId="0" borderId="6" xfId="17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17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1" fontId="3" fillId="0" borderId="2" xfId="17" applyNumberFormat="1" applyFont="1" applyFill="1" applyBorder="1" applyAlignment="1">
      <alignment horizontal="center" vertical="center"/>
    </xf>
    <xf numFmtId="44" fontId="2" fillId="0" borderId="2" xfId="17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4" fontId="3" fillId="0" borderId="8" xfId="17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4" fontId="3" fillId="0" borderId="2" xfId="17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4" fontId="3" fillId="0" borderId="2" xfId="17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vertical="center"/>
    </xf>
    <xf numFmtId="16" fontId="3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44" fontId="3" fillId="0" borderId="10" xfId="17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4" fontId="3" fillId="0" borderId="12" xfId="17" applyFont="1" applyFill="1" applyBorder="1" applyAlignment="1">
      <alignment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/>
    </xf>
    <xf numFmtId="175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0" fontId="7" fillId="0" borderId="0" xfId="0" applyFont="1" applyAlignment="1">
      <alignment horizontal="center"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164" fontId="8" fillId="0" borderId="0" xfId="17" applyNumberFormat="1" applyFont="1" applyAlignment="1">
      <alignment horizontal="center" wrapText="1"/>
    </xf>
    <xf numFmtId="176" fontId="8" fillId="0" borderId="0" xfId="17" applyNumberFormat="1" applyFont="1" applyAlignment="1">
      <alignment horizontal="right" wrapText="1"/>
    </xf>
    <xf numFmtId="44" fontId="2" fillId="0" borderId="10" xfId="17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44" fontId="2" fillId="0" borderId="14" xfId="17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4" fontId="2" fillId="0" borderId="0" xfId="17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44" fontId="2" fillId="0" borderId="5" xfId="17" applyNumberFormat="1" applyFont="1" applyBorder="1" applyAlignment="1">
      <alignment vertical="center"/>
    </xf>
    <xf numFmtId="44" fontId="3" fillId="0" borderId="2" xfId="17" applyNumberFormat="1" applyFont="1" applyBorder="1" applyAlignment="1">
      <alignment vertical="center"/>
    </xf>
    <xf numFmtId="44" fontId="3" fillId="0" borderId="2" xfId="17" applyNumberFormat="1" applyFont="1" applyFill="1" applyBorder="1" applyAlignment="1">
      <alignment vertical="center"/>
    </xf>
    <xf numFmtId="44" fontId="3" fillId="0" borderId="2" xfId="17" applyNumberFormat="1" applyFont="1" applyBorder="1" applyAlignment="1">
      <alignment horizontal="center" vertical="center"/>
    </xf>
    <xf numFmtId="44" fontId="3" fillId="0" borderId="2" xfId="17" applyNumberFormat="1" applyFont="1" applyFill="1" applyBorder="1" applyAlignment="1">
      <alignment horizontal="right" vertical="center"/>
    </xf>
    <xf numFmtId="44" fontId="3" fillId="0" borderId="2" xfId="17" applyNumberFormat="1" applyFont="1" applyFill="1" applyBorder="1" applyAlignment="1">
      <alignment horizontal="left" vertical="center"/>
    </xf>
    <xf numFmtId="44" fontId="2" fillId="0" borderId="10" xfId="17" applyNumberFormat="1" applyFont="1" applyFill="1" applyBorder="1" applyAlignment="1">
      <alignment horizontal="righ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2" fillId="0" borderId="14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8" xfId="17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4" fontId="2" fillId="2" borderId="2" xfId="17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4" fontId="3" fillId="2" borderId="2" xfId="17" applyFont="1" applyFill="1" applyBorder="1" applyAlignment="1">
      <alignment vertical="center"/>
    </xf>
    <xf numFmtId="44" fontId="2" fillId="2" borderId="2" xfId="17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64" fontId="8" fillId="0" borderId="0" xfId="17" applyNumberFormat="1" applyFont="1" applyFill="1" applyAlignment="1">
      <alignment horizontal="center" wrapText="1"/>
    </xf>
    <xf numFmtId="176" fontId="8" fillId="0" borderId="0" xfId="17" applyNumberFormat="1" applyFont="1" applyFill="1" applyAlignment="1">
      <alignment horizontal="right" wrapText="1"/>
    </xf>
    <xf numFmtId="14" fontId="0" fillId="0" borderId="0" xfId="0" applyNumberFormat="1" applyAlignment="1">
      <alignment/>
    </xf>
    <xf numFmtId="164" fontId="3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4" fontId="12" fillId="0" borderId="2" xfId="17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4" fontId="3" fillId="0" borderId="16" xfId="17" applyFont="1" applyBorder="1" applyAlignment="1">
      <alignment vertical="center"/>
    </xf>
    <xf numFmtId="44" fontId="3" fillId="0" borderId="17" xfId="0" applyNumberFormat="1" applyFont="1" applyBorder="1" applyAlignment="1">
      <alignment vertical="center"/>
    </xf>
    <xf numFmtId="44" fontId="3" fillId="0" borderId="16" xfId="17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44" fontId="3" fillId="0" borderId="16" xfId="17" applyNumberFormat="1" applyFont="1" applyFill="1" applyBorder="1" applyAlignment="1">
      <alignment horizontal="right" vertical="center"/>
    </xf>
    <xf numFmtId="44" fontId="3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44" fontId="3" fillId="0" borderId="0" xfId="17" applyNumberFormat="1" applyFont="1" applyFill="1" applyBorder="1" applyAlignment="1">
      <alignment horizontal="right" vertical="center"/>
    </xf>
    <xf numFmtId="44" fontId="10" fillId="0" borderId="0" xfId="17" applyFont="1" applyFill="1" applyBorder="1" applyAlignment="1">
      <alignment horizontal="center" vertical="center"/>
    </xf>
    <xf numFmtId="44" fontId="3" fillId="0" borderId="0" xfId="17" applyFont="1" applyBorder="1" applyAlignment="1">
      <alignment horizontal="left" vertical="center"/>
    </xf>
    <xf numFmtId="44" fontId="3" fillId="0" borderId="0" xfId="17" applyFont="1" applyBorder="1" applyAlignment="1">
      <alignment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/>
    </xf>
    <xf numFmtId="0" fontId="3" fillId="0" borderId="0" xfId="0" applyFont="1" applyBorder="1" applyAlignment="1">
      <alignment vertical="top" wrapText="1"/>
    </xf>
    <xf numFmtId="44" fontId="2" fillId="0" borderId="0" xfId="17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17" xfId="17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44" fontId="0" fillId="3" borderId="0" xfId="17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8" xfId="17" applyFont="1" applyFill="1" applyBorder="1" applyAlignment="1">
      <alignment horizontal="center" vertical="center"/>
    </xf>
    <xf numFmtId="44" fontId="0" fillId="0" borderId="8" xfId="17" applyFont="1" applyBorder="1" applyAlignment="1">
      <alignment horizontal="center" vertical="center"/>
    </xf>
    <xf numFmtId="44" fontId="0" fillId="0" borderId="0" xfId="17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2" fillId="0" borderId="8" xfId="17" applyNumberFormat="1" applyFont="1" applyFill="1" applyBorder="1" applyAlignment="1">
      <alignment horizontal="center" vertical="center"/>
    </xf>
    <xf numFmtId="41" fontId="2" fillId="0" borderId="8" xfId="17" applyNumberFormat="1" applyFont="1" applyFill="1" applyBorder="1" applyAlignment="1">
      <alignment horizontal="center" vertical="center"/>
    </xf>
    <xf numFmtId="44" fontId="2" fillId="0" borderId="8" xfId="17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4" fontId="2" fillId="0" borderId="2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13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4" fontId="2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44" fontId="2" fillId="0" borderId="31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4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4" fontId="3" fillId="0" borderId="2" xfId="17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89" zoomScaleNormal="89" workbookViewId="0" topLeftCell="A10">
      <selection activeCell="F10" sqref="F10"/>
    </sheetView>
  </sheetViews>
  <sheetFormatPr defaultColWidth="9.140625" defaultRowHeight="12.75"/>
  <cols>
    <col min="1" max="1" width="10.57421875" style="7" bestFit="1" customWidth="1"/>
    <col min="2" max="2" width="10.421875" style="127" bestFit="1" customWidth="1"/>
    <col min="3" max="3" width="43.28125" style="7" bestFit="1" customWidth="1"/>
    <col min="4" max="4" width="15.00390625" style="95" bestFit="1" customWidth="1"/>
    <col min="5" max="5" width="14.57421875" style="7" bestFit="1" customWidth="1"/>
    <col min="6" max="6" width="22.7109375" style="7" bestFit="1" customWidth="1"/>
    <col min="7" max="7" width="14.28125" style="7" bestFit="1" customWidth="1"/>
    <col min="8" max="8" width="15.00390625" style="7" bestFit="1" customWidth="1"/>
    <col min="9" max="9" width="9.57421875" style="54" bestFit="1" customWidth="1"/>
    <col min="10" max="16384" width="9.140625" style="7" customWidth="1"/>
  </cols>
  <sheetData>
    <row r="1" spans="1:8" ht="33">
      <c r="A1" s="234" t="s">
        <v>58</v>
      </c>
      <c r="B1" s="235"/>
      <c r="C1" s="235"/>
      <c r="D1" s="235"/>
      <c r="E1" s="235"/>
      <c r="F1" s="235"/>
      <c r="G1" s="235"/>
      <c r="H1" s="236"/>
    </row>
    <row r="2" spans="1:8" ht="15.75">
      <c r="A2" s="8"/>
      <c r="B2" s="124"/>
      <c r="C2" s="9"/>
      <c r="D2" s="84"/>
      <c r="E2" s="9"/>
      <c r="F2" s="10"/>
      <c r="G2" s="11" t="s">
        <v>0</v>
      </c>
      <c r="H2" s="12">
        <v>27556.52</v>
      </c>
    </row>
    <row r="3" spans="1:8" ht="15.75">
      <c r="A3" s="13"/>
      <c r="B3" s="125"/>
      <c r="C3" s="15" t="s">
        <v>1</v>
      </c>
      <c r="D3" s="14">
        <v>9200</v>
      </c>
      <c r="E3" s="9"/>
      <c r="F3" s="11" t="s">
        <v>2</v>
      </c>
      <c r="G3" s="16"/>
      <c r="H3" s="12">
        <v>200280.16</v>
      </c>
    </row>
    <row r="4" spans="1:8" ht="15.75">
      <c r="A4" s="17"/>
      <c r="B4" s="18"/>
      <c r="C4" s="15" t="s">
        <v>3</v>
      </c>
      <c r="D4" s="14">
        <v>6311</v>
      </c>
      <c r="E4" s="9"/>
      <c r="F4" s="9"/>
      <c r="G4" s="11" t="s">
        <v>4</v>
      </c>
      <c r="H4" s="12">
        <f>SUM(H2:H3)</f>
        <v>227836.68</v>
      </c>
    </row>
    <row r="5" spans="1:8" ht="15.75">
      <c r="A5" s="17"/>
      <c r="B5" s="18"/>
      <c r="C5" s="15" t="s">
        <v>5</v>
      </c>
      <c r="D5" s="14">
        <v>10600</v>
      </c>
      <c r="E5" s="9"/>
      <c r="F5" s="9"/>
      <c r="G5" s="11" t="s">
        <v>143</v>
      </c>
      <c r="H5" s="12">
        <f>D42</f>
        <v>217788</v>
      </c>
    </row>
    <row r="6" spans="1:8" ht="15.75">
      <c r="A6" s="13"/>
      <c r="B6" s="26"/>
      <c r="C6" s="134" t="s">
        <v>65</v>
      </c>
      <c r="D6" s="135">
        <v>3497</v>
      </c>
      <c r="E6" s="9" t="s">
        <v>155</v>
      </c>
      <c r="F6" s="19"/>
      <c r="G6" s="11" t="s">
        <v>7</v>
      </c>
      <c r="H6" s="12">
        <f>H4-H5</f>
        <v>10048.679999999993</v>
      </c>
    </row>
    <row r="7" spans="1:8" ht="16.5" thickBot="1">
      <c r="A7" s="20"/>
      <c r="B7" s="126"/>
      <c r="C7" s="21"/>
      <c r="D7" s="85"/>
      <c r="E7" s="22"/>
      <c r="F7" s="22"/>
      <c r="G7" s="23"/>
      <c r="H7" s="24"/>
    </row>
    <row r="8" spans="1:8" ht="16.5" thickBot="1">
      <c r="A8" s="237" t="s">
        <v>8</v>
      </c>
      <c r="B8" s="238"/>
      <c r="C8" s="238"/>
      <c r="D8" s="238"/>
      <c r="E8" s="238"/>
      <c r="F8" s="238"/>
      <c r="G8" s="238"/>
      <c r="H8" s="239"/>
    </row>
    <row r="9" spans="1:9" s="221" customFormat="1" ht="15.75">
      <c r="A9" s="214" t="s">
        <v>9</v>
      </c>
      <c r="B9" s="215" t="s">
        <v>10</v>
      </c>
      <c r="C9" s="215" t="s">
        <v>11</v>
      </c>
      <c r="D9" s="216" t="s">
        <v>12</v>
      </c>
      <c r="E9" s="217" t="s">
        <v>13</v>
      </c>
      <c r="F9" s="218" t="s">
        <v>6</v>
      </c>
      <c r="G9" s="218" t="s">
        <v>7</v>
      </c>
      <c r="H9" s="219"/>
      <c r="I9" s="220"/>
    </row>
    <row r="10" spans="1:9" s="221" customFormat="1" ht="15.75">
      <c r="A10" s="258" t="s">
        <v>14</v>
      </c>
      <c r="B10" s="29" t="s">
        <v>15</v>
      </c>
      <c r="C10" s="30" t="s">
        <v>16</v>
      </c>
      <c r="D10" s="87">
        <v>40300</v>
      </c>
      <c r="E10" s="31" t="s">
        <v>15</v>
      </c>
      <c r="F10" s="259">
        <v>40284</v>
      </c>
      <c r="G10" s="259">
        <f aca="true" t="shared" si="0" ref="G10:G16">D10-F10</f>
        <v>16</v>
      </c>
      <c r="H10" s="33" t="s">
        <v>17</v>
      </c>
      <c r="I10" s="220"/>
    </row>
    <row r="11" spans="1:9" s="221" customFormat="1" ht="15.75">
      <c r="A11" s="258" t="s">
        <v>14</v>
      </c>
      <c r="B11" s="29" t="s">
        <v>15</v>
      </c>
      <c r="C11" s="30" t="s">
        <v>18</v>
      </c>
      <c r="D11" s="87">
        <v>14900</v>
      </c>
      <c r="E11" s="31" t="s">
        <v>15</v>
      </c>
      <c r="F11" s="259">
        <v>14877</v>
      </c>
      <c r="G11" s="259">
        <f t="shared" si="0"/>
        <v>23</v>
      </c>
      <c r="H11" s="33" t="s">
        <v>17</v>
      </c>
      <c r="I11" s="220"/>
    </row>
    <row r="12" spans="1:9" s="221" customFormat="1" ht="15.75">
      <c r="A12" s="258" t="s">
        <v>14</v>
      </c>
      <c r="B12" s="29" t="s">
        <v>15</v>
      </c>
      <c r="C12" s="30" t="s">
        <v>19</v>
      </c>
      <c r="D12" s="87">
        <v>4150</v>
      </c>
      <c r="E12" s="31" t="s">
        <v>15</v>
      </c>
      <c r="F12" s="259">
        <v>4150</v>
      </c>
      <c r="G12" s="259">
        <f t="shared" si="0"/>
        <v>0</v>
      </c>
      <c r="H12" s="33" t="s">
        <v>17</v>
      </c>
      <c r="I12" s="220">
        <v>39336</v>
      </c>
    </row>
    <row r="13" spans="1:9" s="221" customFormat="1" ht="15.75">
      <c r="A13" s="258" t="s">
        <v>14</v>
      </c>
      <c r="B13" s="29" t="s">
        <v>15</v>
      </c>
      <c r="C13" s="30" t="s">
        <v>20</v>
      </c>
      <c r="D13" s="87">
        <v>48200</v>
      </c>
      <c r="E13" s="31" t="s">
        <v>15</v>
      </c>
      <c r="F13" s="259">
        <v>48182</v>
      </c>
      <c r="G13" s="259">
        <f t="shared" si="0"/>
        <v>18</v>
      </c>
      <c r="H13" s="33" t="s">
        <v>17</v>
      </c>
      <c r="I13" s="220"/>
    </row>
    <row r="14" spans="1:9" s="221" customFormat="1" ht="15.75">
      <c r="A14" s="258" t="s">
        <v>14</v>
      </c>
      <c r="B14" s="29" t="s">
        <v>15</v>
      </c>
      <c r="C14" s="30" t="s">
        <v>72</v>
      </c>
      <c r="D14" s="87">
        <v>13400</v>
      </c>
      <c r="E14" s="31" t="s">
        <v>15</v>
      </c>
      <c r="F14" s="259">
        <v>13380</v>
      </c>
      <c r="G14" s="259">
        <f t="shared" si="0"/>
        <v>20</v>
      </c>
      <c r="H14" s="33" t="s">
        <v>17</v>
      </c>
      <c r="I14" s="220"/>
    </row>
    <row r="15" spans="1:9" s="221" customFormat="1" ht="15.75">
      <c r="A15" s="258" t="s">
        <v>14</v>
      </c>
      <c r="B15" s="29" t="s">
        <v>15</v>
      </c>
      <c r="C15" s="30" t="s">
        <v>21</v>
      </c>
      <c r="D15" s="87">
        <v>5900</v>
      </c>
      <c r="E15" s="31" t="s">
        <v>15</v>
      </c>
      <c r="F15" s="259">
        <v>5887</v>
      </c>
      <c r="G15" s="259">
        <f t="shared" si="0"/>
        <v>13</v>
      </c>
      <c r="H15" s="33" t="s">
        <v>17</v>
      </c>
      <c r="I15" s="220"/>
    </row>
    <row r="16" spans="1:9" s="221" customFormat="1" ht="15.75">
      <c r="A16" s="258" t="s">
        <v>14</v>
      </c>
      <c r="B16" s="29" t="s">
        <v>15</v>
      </c>
      <c r="C16" s="30" t="s">
        <v>22</v>
      </c>
      <c r="D16" s="87">
        <v>39400</v>
      </c>
      <c r="E16" s="31" t="s">
        <v>15</v>
      </c>
      <c r="F16" s="259">
        <v>39385</v>
      </c>
      <c r="G16" s="259">
        <f t="shared" si="0"/>
        <v>15</v>
      </c>
      <c r="H16" s="33" t="s">
        <v>17</v>
      </c>
      <c r="I16" s="220"/>
    </row>
    <row r="17" spans="1:9" s="229" customFormat="1" ht="15.75">
      <c r="A17" s="222"/>
      <c r="B17" s="223"/>
      <c r="C17" s="227" t="s">
        <v>142</v>
      </c>
      <c r="D17" s="225">
        <f>SUM(D10:D16)</f>
        <v>166250</v>
      </c>
      <c r="E17" s="224"/>
      <c r="F17" s="32">
        <f>SUM(F10:F16)</f>
        <v>166145</v>
      </c>
      <c r="G17" s="32">
        <f>SUM(G10:G16)</f>
        <v>105</v>
      </c>
      <c r="H17" s="226"/>
      <c r="I17" s="228"/>
    </row>
    <row r="18" spans="1:8" ht="15.75">
      <c r="A18" s="97"/>
      <c r="B18" s="98"/>
      <c r="C18" s="99"/>
      <c r="D18" s="100"/>
      <c r="E18" s="101"/>
      <c r="F18" s="102"/>
      <c r="G18" s="103"/>
      <c r="H18" s="104"/>
    </row>
    <row r="19" spans="1:9" ht="15.75">
      <c r="A19" s="25" t="s">
        <v>14</v>
      </c>
      <c r="B19" s="29" t="s">
        <v>61</v>
      </c>
      <c r="C19" s="181" t="s">
        <v>60</v>
      </c>
      <c r="D19" s="87">
        <v>3250</v>
      </c>
      <c r="E19" s="31"/>
      <c r="F19" s="32"/>
      <c r="G19" s="27">
        <f aca="true" t="shared" si="1" ref="G19:G24">D19-F19</f>
        <v>3250</v>
      </c>
      <c r="H19" s="33"/>
      <c r="I19" s="54">
        <v>39205</v>
      </c>
    </row>
    <row r="20" spans="1:9" ht="15.75">
      <c r="A20" s="25" t="s">
        <v>14</v>
      </c>
      <c r="B20" s="29" t="s">
        <v>15</v>
      </c>
      <c r="C20" s="30" t="s">
        <v>59</v>
      </c>
      <c r="D20" s="88">
        <v>275</v>
      </c>
      <c r="E20" s="31"/>
      <c r="F20" s="32"/>
      <c r="G20" s="27">
        <f t="shared" si="1"/>
        <v>275</v>
      </c>
      <c r="H20" s="33"/>
      <c r="I20" s="54">
        <v>39205</v>
      </c>
    </row>
    <row r="21" spans="1:9" ht="15.75">
      <c r="A21" s="25" t="s">
        <v>14</v>
      </c>
      <c r="B21" s="26" t="s">
        <v>24</v>
      </c>
      <c r="C21" s="9" t="s">
        <v>25</v>
      </c>
      <c r="D21" s="86">
        <f>4*1032</f>
        <v>4128</v>
      </c>
      <c r="E21" s="10" t="s">
        <v>15</v>
      </c>
      <c r="F21" s="27">
        <f>'7-8 Parent '!C2</f>
        <v>2032</v>
      </c>
      <c r="G21" s="27">
        <f t="shared" si="1"/>
        <v>2096</v>
      </c>
      <c r="H21" s="28"/>
      <c r="I21" s="54">
        <v>39205</v>
      </c>
    </row>
    <row r="22" spans="1:9" ht="15.75">
      <c r="A22" s="25" t="s">
        <v>14</v>
      </c>
      <c r="B22" s="26" t="s">
        <v>15</v>
      </c>
      <c r="C22" s="9" t="s">
        <v>79</v>
      </c>
      <c r="D22" s="86">
        <v>2000</v>
      </c>
      <c r="E22" s="10" t="s">
        <v>15</v>
      </c>
      <c r="F22" s="27">
        <f>Timesheet!F2</f>
        <v>1779.6</v>
      </c>
      <c r="G22" s="27">
        <f t="shared" si="1"/>
        <v>220.4000000000001</v>
      </c>
      <c r="H22" s="28"/>
      <c r="I22" s="54">
        <v>39205</v>
      </c>
    </row>
    <row r="23" spans="1:9" ht="15.75">
      <c r="A23" s="25" t="s">
        <v>14</v>
      </c>
      <c r="B23" s="26" t="s">
        <v>15</v>
      </c>
      <c r="C23" s="9" t="s">
        <v>80</v>
      </c>
      <c r="D23" s="86">
        <v>1500</v>
      </c>
      <c r="E23" s="10" t="s">
        <v>15</v>
      </c>
      <c r="F23" s="27">
        <f>Timesheet!F4</f>
        <v>0</v>
      </c>
      <c r="G23" s="27">
        <f t="shared" si="1"/>
        <v>1500</v>
      </c>
      <c r="H23" s="28"/>
      <c r="I23" s="54">
        <v>39205</v>
      </c>
    </row>
    <row r="24" spans="1:9" ht="15.75">
      <c r="A24" s="25" t="s">
        <v>14</v>
      </c>
      <c r="B24" s="26" t="s">
        <v>15</v>
      </c>
      <c r="C24" s="9" t="s">
        <v>26</v>
      </c>
      <c r="D24" s="86">
        <v>8000</v>
      </c>
      <c r="E24" s="10" t="s">
        <v>15</v>
      </c>
      <c r="F24" s="27">
        <f>Conferences!H2</f>
        <v>4039</v>
      </c>
      <c r="G24" s="27">
        <f t="shared" si="1"/>
        <v>3961</v>
      </c>
      <c r="H24" s="28"/>
      <c r="I24" s="54">
        <v>39205</v>
      </c>
    </row>
    <row r="25" spans="1:8" ht="15.75">
      <c r="A25" s="36" t="s">
        <v>29</v>
      </c>
      <c r="B25" s="37" t="s">
        <v>30</v>
      </c>
      <c r="C25" s="38" t="s">
        <v>31</v>
      </c>
      <c r="D25" s="89">
        <v>12000</v>
      </c>
      <c r="E25" s="39"/>
      <c r="F25" s="96">
        <f>'Non Conference PO'!F2</f>
        <v>11590</v>
      </c>
      <c r="G25" s="27">
        <f aca="true" t="shared" si="2" ref="G25:G33">D25-F25</f>
        <v>410</v>
      </c>
      <c r="H25" s="33"/>
    </row>
    <row r="26" spans="1:8" ht="15.75">
      <c r="A26" s="36" t="s">
        <v>32</v>
      </c>
      <c r="B26" s="37" t="s">
        <v>30</v>
      </c>
      <c r="C26" s="38" t="s">
        <v>33</v>
      </c>
      <c r="D26" s="89">
        <v>5000</v>
      </c>
      <c r="E26" s="39"/>
      <c r="F26" s="96">
        <f>Writing!G2</f>
        <v>1524</v>
      </c>
      <c r="G26" s="27">
        <f t="shared" si="2"/>
        <v>3476</v>
      </c>
      <c r="H26" s="40"/>
    </row>
    <row r="27" spans="1:9" ht="15.75">
      <c r="A27" s="36" t="s">
        <v>29</v>
      </c>
      <c r="B27" s="37" t="s">
        <v>27</v>
      </c>
      <c r="C27" s="38" t="s">
        <v>34</v>
      </c>
      <c r="D27" s="89">
        <v>1800</v>
      </c>
      <c r="E27" s="39"/>
      <c r="F27" s="96">
        <f>'Non Conference PO'!F5</f>
        <v>1800</v>
      </c>
      <c r="G27" s="27">
        <f t="shared" si="2"/>
        <v>0</v>
      </c>
      <c r="H27" s="42"/>
      <c r="I27" s="54">
        <v>39336</v>
      </c>
    </row>
    <row r="28" spans="1:8" ht="15.75">
      <c r="A28" s="36" t="s">
        <v>29</v>
      </c>
      <c r="B28" s="37" t="s">
        <v>30</v>
      </c>
      <c r="C28" s="38" t="s">
        <v>35</v>
      </c>
      <c r="D28" s="89">
        <v>3700</v>
      </c>
      <c r="E28" s="39"/>
      <c r="F28" s="96">
        <f>'Non Conference PO'!F3</f>
        <v>3700</v>
      </c>
      <c r="G28" s="27">
        <f t="shared" si="2"/>
        <v>0</v>
      </c>
      <c r="H28" s="33"/>
    </row>
    <row r="29" spans="1:8" ht="15.75">
      <c r="A29" s="36" t="s">
        <v>32</v>
      </c>
      <c r="B29" s="37" t="s">
        <v>30</v>
      </c>
      <c r="C29" s="38" t="s">
        <v>36</v>
      </c>
      <c r="D29" s="89">
        <v>1500</v>
      </c>
      <c r="E29" s="39"/>
      <c r="F29" s="35">
        <f>'Non Conference PO'!F8</f>
        <v>430</v>
      </c>
      <c r="G29" s="27">
        <f t="shared" si="2"/>
        <v>1070</v>
      </c>
      <c r="H29" s="42"/>
    </row>
    <row r="30" spans="1:8" ht="15.75">
      <c r="A30" s="36" t="s">
        <v>29</v>
      </c>
      <c r="B30" s="37" t="s">
        <v>30</v>
      </c>
      <c r="C30" s="38" t="s">
        <v>57</v>
      </c>
      <c r="D30" s="89">
        <v>1600</v>
      </c>
      <c r="E30" s="39"/>
      <c r="F30" s="35"/>
      <c r="G30" s="27">
        <f t="shared" si="2"/>
        <v>1600</v>
      </c>
      <c r="H30" s="33"/>
    </row>
    <row r="31" spans="1:9" ht="31.5">
      <c r="A31" s="36" t="s">
        <v>47</v>
      </c>
      <c r="B31" s="43" t="s">
        <v>30</v>
      </c>
      <c r="C31" s="38" t="s">
        <v>37</v>
      </c>
      <c r="D31" s="89">
        <v>1750</v>
      </c>
      <c r="E31" s="39"/>
      <c r="F31" s="35">
        <f>Timesheet!F6</f>
        <v>300</v>
      </c>
      <c r="G31" s="27">
        <f t="shared" si="2"/>
        <v>1450</v>
      </c>
      <c r="H31" s="33"/>
      <c r="I31" s="54">
        <v>39336</v>
      </c>
    </row>
    <row r="32" spans="1:9" ht="15.75">
      <c r="A32" s="36" t="s">
        <v>14</v>
      </c>
      <c r="B32" s="43" t="s">
        <v>56</v>
      </c>
      <c r="C32" s="53" t="s">
        <v>73</v>
      </c>
      <c r="D32" s="89">
        <v>3750</v>
      </c>
      <c r="E32" s="39"/>
      <c r="F32" s="35">
        <f>'Rotating Conferences'!F2</f>
        <v>3429</v>
      </c>
      <c r="G32" s="27">
        <f t="shared" si="2"/>
        <v>321</v>
      </c>
      <c r="H32" s="33"/>
      <c r="I32" s="54">
        <v>39336</v>
      </c>
    </row>
    <row r="33" spans="1:9" ht="15.75">
      <c r="A33" s="34" t="s">
        <v>29</v>
      </c>
      <c r="B33" s="43" t="s">
        <v>30</v>
      </c>
      <c r="C33" s="38" t="s">
        <v>99</v>
      </c>
      <c r="D33" s="89">
        <v>450</v>
      </c>
      <c r="E33" s="39"/>
      <c r="F33" s="35">
        <f>'Non Conference PO'!F9</f>
        <v>406.78</v>
      </c>
      <c r="G33" s="27">
        <f t="shared" si="2"/>
        <v>43.22000000000003</v>
      </c>
      <c r="H33" s="33"/>
      <c r="I33" s="54">
        <v>39205</v>
      </c>
    </row>
    <row r="34" spans="1:9" ht="15.75">
      <c r="A34" s="34" t="s">
        <v>190</v>
      </c>
      <c r="B34" s="37" t="s">
        <v>27</v>
      </c>
      <c r="C34" s="38" t="s">
        <v>148</v>
      </c>
      <c r="D34" s="89">
        <v>475</v>
      </c>
      <c r="E34" s="39"/>
      <c r="F34" s="35">
        <f>'Non Conference PO'!F10</f>
        <v>475</v>
      </c>
      <c r="G34" s="27">
        <f>D34-F34</f>
        <v>0</v>
      </c>
      <c r="H34" s="33"/>
      <c r="I34" s="54">
        <v>39364</v>
      </c>
    </row>
    <row r="35" spans="1:9" ht="15.75">
      <c r="A35" s="143" t="s">
        <v>29</v>
      </c>
      <c r="B35" s="133" t="s">
        <v>30</v>
      </c>
      <c r="C35" s="83" t="s">
        <v>191</v>
      </c>
      <c r="D35" s="94">
        <v>360</v>
      </c>
      <c r="E35" s="83"/>
      <c r="F35" s="94">
        <f>'Non Conference PO'!F11</f>
        <v>360</v>
      </c>
      <c r="G35" s="27">
        <f>D35-F35</f>
        <v>0</v>
      </c>
      <c r="H35" s="144"/>
      <c r="I35" s="54">
        <v>39399</v>
      </c>
    </row>
    <row r="36" spans="1:8" ht="15.75">
      <c r="A36" s="143"/>
      <c r="B36" s="133"/>
      <c r="C36" s="83"/>
      <c r="D36" s="94"/>
      <c r="E36" s="83"/>
      <c r="F36" s="83"/>
      <c r="G36" s="83"/>
      <c r="H36" s="144"/>
    </row>
    <row r="37" spans="1:8" ht="15.75">
      <c r="A37" s="34"/>
      <c r="B37" s="43"/>
      <c r="C37" s="38"/>
      <c r="D37" s="89"/>
      <c r="E37" s="39"/>
      <c r="F37" s="35"/>
      <c r="G37" s="27"/>
      <c r="H37" s="33"/>
    </row>
    <row r="38" spans="1:8" ht="15.75">
      <c r="A38" s="13"/>
      <c r="B38" s="26"/>
      <c r="C38" s="9"/>
      <c r="D38" s="84"/>
      <c r="E38" s="39"/>
      <c r="F38" s="41"/>
      <c r="G38" s="27"/>
      <c r="H38" s="33"/>
    </row>
    <row r="39" spans="1:8" ht="16.5" thickBot="1">
      <c r="A39" s="44"/>
      <c r="B39" s="128"/>
      <c r="C39" s="45" t="s">
        <v>142</v>
      </c>
      <c r="D39" s="91">
        <f>SUM(D19:D38)</f>
        <v>51538</v>
      </c>
      <c r="E39" s="46"/>
      <c r="F39" s="75">
        <f>SUM(F19:F38)</f>
        <v>31865.379999999997</v>
      </c>
      <c r="G39" s="75">
        <f>SUM(G19:G38)</f>
        <v>19672.620000000003</v>
      </c>
      <c r="H39" s="47"/>
    </row>
    <row r="41" spans="1:8" ht="15.75">
      <c r="A41" s="76"/>
      <c r="B41" s="129"/>
      <c r="D41" s="92" t="s">
        <v>143</v>
      </c>
      <c r="E41" s="240" t="s">
        <v>6</v>
      </c>
      <c r="F41" s="241"/>
      <c r="G41" s="81" t="s">
        <v>144</v>
      </c>
      <c r="H41" s="48"/>
    </row>
    <row r="42" spans="1:9" s="83" customFormat="1" ht="15.75">
      <c r="A42" s="79"/>
      <c r="B42" s="130"/>
      <c r="C42" s="77" t="s">
        <v>23</v>
      </c>
      <c r="D42" s="93">
        <f>D39+D17</f>
        <v>217788</v>
      </c>
      <c r="E42" s="78"/>
      <c r="F42" s="78">
        <f>F39+F17</f>
        <v>198010.38</v>
      </c>
      <c r="G42" s="78">
        <f>G39+G17</f>
        <v>19777.620000000003</v>
      </c>
      <c r="H42" s="80"/>
      <c r="I42" s="82"/>
    </row>
    <row r="43" spans="1:9" s="83" customFormat="1" ht="15.75">
      <c r="A43" s="79"/>
      <c r="B43" s="130"/>
      <c r="C43" s="213"/>
      <c r="D43" s="92"/>
      <c r="E43" s="182"/>
      <c r="F43" s="182"/>
      <c r="G43" s="182"/>
      <c r="H43" s="80"/>
      <c r="I43" s="82"/>
    </row>
    <row r="44" spans="1:9" s="83" customFormat="1" ht="15.75">
      <c r="A44" s="79"/>
      <c r="B44" s="130"/>
      <c r="C44" s="213"/>
      <c r="D44" s="92"/>
      <c r="E44" s="182"/>
      <c r="F44" s="182"/>
      <c r="G44" s="182"/>
      <c r="H44" s="80"/>
      <c r="I44" s="82"/>
    </row>
    <row r="45" spans="1:9" s="83" customFormat="1" ht="16.5" thickBot="1">
      <c r="A45" s="80"/>
      <c r="B45" s="130"/>
      <c r="C45" s="80"/>
      <c r="D45" s="94"/>
      <c r="G45" s="94">
        <f>D42-F42</f>
        <v>19777.619999999995</v>
      </c>
      <c r="H45" s="80"/>
      <c r="I45" s="82"/>
    </row>
    <row r="46" spans="1:9" s="83" customFormat="1" ht="16.5" thickBot="1">
      <c r="A46" s="243" t="s">
        <v>194</v>
      </c>
      <c r="B46" s="244"/>
      <c r="C46" s="244"/>
      <c r="D46" s="244"/>
      <c r="E46" s="244"/>
      <c r="F46" s="244"/>
      <c r="G46" s="244"/>
      <c r="H46" s="245"/>
      <c r="I46" s="82"/>
    </row>
    <row r="47" spans="1:9" s="83" customFormat="1" ht="15.75">
      <c r="A47" s="143" t="s">
        <v>190</v>
      </c>
      <c r="B47" s="130" t="s">
        <v>27</v>
      </c>
      <c r="C47" s="131" t="s">
        <v>28</v>
      </c>
      <c r="D47" s="141">
        <v>3000</v>
      </c>
      <c r="E47" s="132"/>
      <c r="F47" s="139">
        <f>'GATE '!G14</f>
        <v>780.0699999999999</v>
      </c>
      <c r="G47" s="137">
        <f>D47-F47</f>
        <v>2219.9300000000003</v>
      </c>
      <c r="H47" s="144"/>
      <c r="I47" s="82">
        <v>39399</v>
      </c>
    </row>
    <row r="48" spans="1:9" s="83" customFormat="1" ht="15.75">
      <c r="A48" s="143" t="s">
        <v>190</v>
      </c>
      <c r="B48" s="130" t="s">
        <v>166</v>
      </c>
      <c r="C48" s="131" t="s">
        <v>165</v>
      </c>
      <c r="D48" s="141">
        <v>3024</v>
      </c>
      <c r="E48" s="132"/>
      <c r="F48" s="139">
        <f>'GATE '!H10</f>
        <v>3024</v>
      </c>
      <c r="G48" s="137">
        <f>D48-F48</f>
        <v>0</v>
      </c>
      <c r="H48" s="145"/>
      <c r="I48" s="82">
        <v>39399</v>
      </c>
    </row>
    <row r="49" spans="1:9" s="83" customFormat="1" ht="15.75">
      <c r="A49" s="143" t="s">
        <v>190</v>
      </c>
      <c r="B49" s="133" t="s">
        <v>27</v>
      </c>
      <c r="C49" s="83" t="s">
        <v>164</v>
      </c>
      <c r="D49" s="142">
        <v>1500</v>
      </c>
      <c r="F49" s="140"/>
      <c r="G49" s="137">
        <f>D49-F49</f>
        <v>1500</v>
      </c>
      <c r="H49" s="144"/>
      <c r="I49" s="82">
        <v>39399</v>
      </c>
    </row>
    <row r="50" spans="1:9" s="52" customFormat="1" ht="31.5">
      <c r="A50" s="36" t="s">
        <v>14</v>
      </c>
      <c r="B50" s="37" t="s">
        <v>30</v>
      </c>
      <c r="C50" s="55" t="s">
        <v>74</v>
      </c>
      <c r="D50" s="90">
        <v>1780</v>
      </c>
      <c r="E50" s="41"/>
      <c r="F50" s="35"/>
      <c r="G50" s="27">
        <f>D50-F50</f>
        <v>1780</v>
      </c>
      <c r="H50" s="231" t="s">
        <v>196</v>
      </c>
      <c r="I50" s="54">
        <v>39336</v>
      </c>
    </row>
    <row r="51" spans="1:9" s="83" customFormat="1" ht="15.75">
      <c r="A51" s="143" t="s">
        <v>190</v>
      </c>
      <c r="B51" s="133" t="s">
        <v>27</v>
      </c>
      <c r="C51" s="83" t="s">
        <v>195</v>
      </c>
      <c r="D51" s="142">
        <v>170</v>
      </c>
      <c r="F51" s="140"/>
      <c r="G51" s="137"/>
      <c r="H51" s="230"/>
      <c r="I51" s="82">
        <v>39427</v>
      </c>
    </row>
    <row r="52" spans="1:9" s="83" customFormat="1" ht="16.5" thickBot="1">
      <c r="A52" s="143"/>
      <c r="B52" s="133"/>
      <c r="D52" s="142"/>
      <c r="F52" s="140"/>
      <c r="G52" s="137"/>
      <c r="H52" s="144"/>
      <c r="I52" s="82"/>
    </row>
    <row r="53" spans="1:9" s="83" customFormat="1" ht="16.5" thickBot="1">
      <c r="A53" s="146"/>
      <c r="B53" s="147"/>
      <c r="C53" s="148"/>
      <c r="D53" s="138">
        <f>SUM(D47:D52)</f>
        <v>9474</v>
      </c>
      <c r="E53" s="136"/>
      <c r="F53" s="138">
        <f>SUM(F47:F49)</f>
        <v>3804.0699999999997</v>
      </c>
      <c r="G53" s="138">
        <f>SUM(G47:G49)</f>
        <v>3719.9300000000003</v>
      </c>
      <c r="H53" s="149"/>
      <c r="I53" s="82"/>
    </row>
    <row r="56" spans="1:9" ht="15.75">
      <c r="A56" s="246" t="s">
        <v>163</v>
      </c>
      <c r="B56" s="247"/>
      <c r="C56" s="247"/>
      <c r="D56" s="247"/>
      <c r="E56" s="247"/>
      <c r="F56" s="247"/>
      <c r="G56" s="248"/>
      <c r="H56" s="248"/>
      <c r="I56" s="82">
        <v>39399</v>
      </c>
    </row>
    <row r="57" spans="1:9" s="83" customFormat="1" ht="15.75">
      <c r="A57" s="133"/>
      <c r="B57" s="150" t="s">
        <v>147</v>
      </c>
      <c r="C57" s="131" t="s">
        <v>35</v>
      </c>
      <c r="D57" s="151">
        <v>3700</v>
      </c>
      <c r="E57" s="152" t="s">
        <v>154</v>
      </c>
      <c r="F57" s="153"/>
      <c r="G57" s="154">
        <f>D57-F57</f>
        <v>3700</v>
      </c>
      <c r="H57" s="80"/>
      <c r="I57" s="82">
        <v>39364</v>
      </c>
    </row>
    <row r="58" spans="7:8" ht="15.75">
      <c r="G58" s="242" t="s">
        <v>168</v>
      </c>
      <c r="H58" s="242"/>
    </row>
  </sheetData>
  <mergeCells count="6">
    <mergeCell ref="A1:H1"/>
    <mergeCell ref="A8:H8"/>
    <mergeCell ref="E41:F41"/>
    <mergeCell ref="G58:H58"/>
    <mergeCell ref="A46:H46"/>
    <mergeCell ref="A56:H56"/>
  </mergeCells>
  <printOptions horizontalCentered="1"/>
  <pageMargins left="0" right="0" top="0.7" bottom="0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0" sqref="A20"/>
    </sheetView>
  </sheetViews>
  <sheetFormatPr defaultColWidth="9.140625" defaultRowHeight="12.75"/>
  <cols>
    <col min="1" max="1" width="28.140625" style="59" bestFit="1" customWidth="1"/>
    <col min="2" max="2" width="16.28125" style="65" bestFit="1" customWidth="1"/>
    <col min="3" max="3" width="22.57421875" style="58" customWidth="1"/>
    <col min="4" max="4" width="11.140625" style="58" bestFit="1" customWidth="1"/>
    <col min="5" max="16384" width="23.8515625" style="59" customWidth="1"/>
  </cols>
  <sheetData>
    <row r="1" spans="1:3" ht="18">
      <c r="A1" s="249" t="s">
        <v>49</v>
      </c>
      <c r="B1" s="250"/>
      <c r="C1" s="250"/>
    </row>
    <row r="2" spans="2:3" ht="18">
      <c r="B2" s="60" t="s">
        <v>38</v>
      </c>
      <c r="C2" s="58">
        <f>SUM(C4:C38)</f>
        <v>2032</v>
      </c>
    </row>
    <row r="3" spans="1:4" s="64" customFormat="1" ht="18.75" customHeight="1">
      <c r="A3" s="61" t="s">
        <v>39</v>
      </c>
      <c r="B3" s="62" t="s">
        <v>41</v>
      </c>
      <c r="C3" s="63" t="s">
        <v>130</v>
      </c>
      <c r="D3" s="63"/>
    </row>
    <row r="4" spans="1:3" ht="18">
      <c r="A4" s="59" t="s">
        <v>108</v>
      </c>
      <c r="B4" s="65">
        <v>39399</v>
      </c>
      <c r="C4" s="58">
        <f>127*COUNT(B4)</f>
        <v>127</v>
      </c>
    </row>
    <row r="5" spans="1:3" ht="18">
      <c r="A5" s="59" t="s">
        <v>109</v>
      </c>
      <c r="B5" s="65">
        <v>39399</v>
      </c>
      <c r="C5" s="58">
        <f aca="true" t="shared" si="0" ref="C5:C25">127*COUNT(B5)</f>
        <v>127</v>
      </c>
    </row>
    <row r="6" spans="1:3" ht="18">
      <c r="A6" s="59" t="s">
        <v>110</v>
      </c>
      <c r="B6" s="65">
        <v>39399</v>
      </c>
      <c r="C6" s="58">
        <f t="shared" si="0"/>
        <v>127</v>
      </c>
    </row>
    <row r="7" spans="1:3" ht="18">
      <c r="A7" s="59" t="s">
        <v>111</v>
      </c>
      <c r="B7" s="65">
        <v>39399</v>
      </c>
      <c r="C7" s="58">
        <f t="shared" si="0"/>
        <v>127</v>
      </c>
    </row>
    <row r="8" spans="1:3" ht="18">
      <c r="A8" s="59" t="s">
        <v>119</v>
      </c>
      <c r="B8" s="65">
        <v>39371</v>
      </c>
      <c r="C8" s="58">
        <f t="shared" si="0"/>
        <v>127</v>
      </c>
    </row>
    <row r="9" spans="1:3" ht="18">
      <c r="A9" s="59" t="s">
        <v>120</v>
      </c>
      <c r="B9" s="65">
        <v>39371</v>
      </c>
      <c r="C9" s="58">
        <f t="shared" si="0"/>
        <v>127</v>
      </c>
    </row>
    <row r="10" spans="1:3" ht="18">
      <c r="A10" s="59" t="s">
        <v>121</v>
      </c>
      <c r="B10" s="65">
        <v>39371</v>
      </c>
      <c r="C10" s="58">
        <f t="shared" si="0"/>
        <v>127</v>
      </c>
    </row>
    <row r="11" spans="1:3" ht="18">
      <c r="A11" s="59" t="s">
        <v>122</v>
      </c>
      <c r="B11" s="65">
        <v>39371</v>
      </c>
      <c r="C11" s="58">
        <f t="shared" si="0"/>
        <v>127</v>
      </c>
    </row>
    <row r="12" spans="1:3" ht="18">
      <c r="A12" s="59" t="s">
        <v>126</v>
      </c>
      <c r="B12" s="65">
        <v>39378</v>
      </c>
      <c r="C12" s="58">
        <f t="shared" si="0"/>
        <v>127</v>
      </c>
    </row>
    <row r="13" spans="1:3" ht="18">
      <c r="A13" s="59" t="s">
        <v>127</v>
      </c>
      <c r="B13" s="65">
        <v>39378</v>
      </c>
      <c r="C13" s="58">
        <f t="shared" si="0"/>
        <v>127</v>
      </c>
    </row>
    <row r="14" spans="1:3" ht="18">
      <c r="A14" s="59" t="s">
        <v>128</v>
      </c>
      <c r="B14" s="65">
        <v>39378</v>
      </c>
      <c r="C14" s="58">
        <f t="shared" si="0"/>
        <v>127</v>
      </c>
    </row>
    <row r="15" spans="1:3" ht="18">
      <c r="A15" s="59" t="s">
        <v>129</v>
      </c>
      <c r="B15" s="65">
        <v>39378</v>
      </c>
      <c r="C15" s="58">
        <f t="shared" si="0"/>
        <v>127</v>
      </c>
    </row>
    <row r="16" spans="1:3" ht="18">
      <c r="A16" s="59" t="s">
        <v>197</v>
      </c>
      <c r="B16" s="66">
        <v>39483</v>
      </c>
      <c r="C16" s="58">
        <f t="shared" si="0"/>
        <v>127</v>
      </c>
    </row>
    <row r="17" spans="1:3" ht="18">
      <c r="A17" s="59" t="s">
        <v>198</v>
      </c>
      <c r="B17" s="66">
        <v>39483</v>
      </c>
      <c r="C17" s="58">
        <f t="shared" si="0"/>
        <v>127</v>
      </c>
    </row>
    <row r="18" spans="1:3" ht="18">
      <c r="A18" s="59" t="s">
        <v>199</v>
      </c>
      <c r="B18" s="66">
        <v>39483</v>
      </c>
      <c r="C18" s="58">
        <f t="shared" si="0"/>
        <v>127</v>
      </c>
    </row>
    <row r="19" spans="1:3" ht="18">
      <c r="A19" s="59" t="s">
        <v>200</v>
      </c>
      <c r="B19" s="66">
        <v>39483</v>
      </c>
      <c r="C19" s="58">
        <f t="shared" si="0"/>
        <v>127</v>
      </c>
    </row>
    <row r="20" spans="2:3" ht="18">
      <c r="B20" s="57"/>
      <c r="C20" s="58">
        <f t="shared" si="0"/>
        <v>0</v>
      </c>
    </row>
    <row r="21" ht="18">
      <c r="C21" s="58">
        <f t="shared" si="0"/>
        <v>0</v>
      </c>
    </row>
    <row r="22" ht="18">
      <c r="C22" s="58">
        <f t="shared" si="0"/>
        <v>0</v>
      </c>
    </row>
    <row r="23" ht="18">
      <c r="C23" s="58">
        <f t="shared" si="0"/>
        <v>0</v>
      </c>
    </row>
    <row r="24" ht="18">
      <c r="C24" s="58">
        <f t="shared" si="0"/>
        <v>0</v>
      </c>
    </row>
    <row r="25" ht="18">
      <c r="C25" s="58">
        <f t="shared" si="0"/>
        <v>0</v>
      </c>
    </row>
    <row r="39" ht="18">
      <c r="D39" s="67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120" zoomScaleNormal="120" workbookViewId="0" topLeftCell="A1">
      <selection activeCell="A3" sqref="A3:H3"/>
    </sheetView>
  </sheetViews>
  <sheetFormatPr defaultColWidth="9.140625" defaultRowHeight="12.75"/>
  <cols>
    <col min="1" max="1" width="17.28125" style="70" bestFit="1" customWidth="1"/>
    <col min="2" max="2" width="30.8515625" style="68" bestFit="1" customWidth="1"/>
    <col min="3" max="3" width="9.140625" style="68" bestFit="1" customWidth="1"/>
    <col min="4" max="4" width="10.57421875" style="71" bestFit="1" customWidth="1"/>
    <col min="5" max="5" width="9.28125" style="71" bestFit="1" customWidth="1"/>
    <col min="6" max="6" width="5.7109375" style="72" bestFit="1" customWidth="1"/>
    <col min="7" max="7" width="10.8515625" style="69" bestFit="1" customWidth="1"/>
    <col min="8" max="8" width="11.8515625" style="69" bestFit="1" customWidth="1"/>
    <col min="9" max="9" width="7.140625" style="74" bestFit="1" customWidth="1"/>
    <col min="10" max="16384" width="23.8515625" style="70" customWidth="1"/>
  </cols>
  <sheetData>
    <row r="1" spans="1:8" ht="12.75">
      <c r="A1" s="253" t="s">
        <v>50</v>
      </c>
      <c r="B1" s="253"/>
      <c r="C1" s="253"/>
      <c r="D1" s="253"/>
      <c r="E1" s="253"/>
      <c r="F1" s="253"/>
      <c r="G1" s="253"/>
      <c r="H1" s="253"/>
    </row>
    <row r="2" spans="5:8" ht="12.75">
      <c r="E2" s="251" t="s">
        <v>38</v>
      </c>
      <c r="F2" s="252"/>
      <c r="G2" s="70"/>
      <c r="H2" s="69">
        <f>SUM(H4:H33)</f>
        <v>4039</v>
      </c>
    </row>
    <row r="3" spans="1:9" s="68" customFormat="1" ht="12.75">
      <c r="A3" s="68" t="s">
        <v>39</v>
      </c>
      <c r="B3" s="68" t="s">
        <v>40</v>
      </c>
      <c r="C3" s="68" t="s">
        <v>10</v>
      </c>
      <c r="D3" s="71" t="s">
        <v>41</v>
      </c>
      <c r="E3" s="68" t="s">
        <v>12</v>
      </c>
      <c r="F3" s="72" t="s">
        <v>46</v>
      </c>
      <c r="G3" s="69" t="s">
        <v>48</v>
      </c>
      <c r="H3" s="69" t="s">
        <v>42</v>
      </c>
      <c r="I3" s="74"/>
    </row>
    <row r="4" spans="1:9" s="116" customFormat="1" ht="12.75">
      <c r="A4" s="116" t="s">
        <v>103</v>
      </c>
      <c r="B4" s="117" t="s">
        <v>104</v>
      </c>
      <c r="C4" s="117" t="s">
        <v>105</v>
      </c>
      <c r="D4" s="118">
        <v>39352</v>
      </c>
      <c r="E4" s="119">
        <v>295</v>
      </c>
      <c r="F4" s="120">
        <v>2</v>
      </c>
      <c r="G4" s="119">
        <f aca="true" t="shared" si="0" ref="G4:G20">127*F4</f>
        <v>254</v>
      </c>
      <c r="H4" s="121">
        <f aca="true" t="shared" si="1" ref="H4:H20">E4+G4</f>
        <v>549</v>
      </c>
      <c r="I4" s="122">
        <v>23067</v>
      </c>
    </row>
    <row r="5" spans="1:9" s="116" customFormat="1" ht="12.75">
      <c r="A5" s="116" t="s">
        <v>86</v>
      </c>
      <c r="B5" s="117" t="s">
        <v>87</v>
      </c>
      <c r="C5" s="117" t="s">
        <v>85</v>
      </c>
      <c r="D5" s="118">
        <v>39364</v>
      </c>
      <c r="E5" s="119">
        <v>215</v>
      </c>
      <c r="F5" s="120"/>
      <c r="G5" s="119">
        <f t="shared" si="0"/>
        <v>0</v>
      </c>
      <c r="H5" s="121">
        <f t="shared" si="1"/>
        <v>215</v>
      </c>
      <c r="I5" s="122">
        <v>22811</v>
      </c>
    </row>
    <row r="6" spans="1:9" s="116" customFormat="1" ht="12.75">
      <c r="A6" s="116" t="s">
        <v>84</v>
      </c>
      <c r="B6" s="117" t="s">
        <v>87</v>
      </c>
      <c r="C6" s="117" t="s">
        <v>85</v>
      </c>
      <c r="D6" s="118">
        <v>39364</v>
      </c>
      <c r="E6" s="119">
        <v>215</v>
      </c>
      <c r="F6" s="120"/>
      <c r="G6" s="119">
        <f t="shared" si="0"/>
        <v>0</v>
      </c>
      <c r="H6" s="121">
        <f t="shared" si="1"/>
        <v>215</v>
      </c>
      <c r="I6" s="122">
        <v>22811</v>
      </c>
    </row>
    <row r="7" spans="1:9" s="116" customFormat="1" ht="12.75">
      <c r="A7" s="116" t="s">
        <v>88</v>
      </c>
      <c r="B7" s="117" t="s">
        <v>70</v>
      </c>
      <c r="C7" s="117" t="s">
        <v>89</v>
      </c>
      <c r="D7" s="118">
        <v>39377</v>
      </c>
      <c r="E7" s="119">
        <v>250</v>
      </c>
      <c r="F7" s="120"/>
      <c r="G7" s="119">
        <f t="shared" si="0"/>
        <v>0</v>
      </c>
      <c r="H7" s="121">
        <f t="shared" si="1"/>
        <v>250</v>
      </c>
      <c r="I7" s="122">
        <v>22809</v>
      </c>
    </row>
    <row r="8" spans="1:9" s="116" customFormat="1" ht="12.75">
      <c r="A8" s="116" t="s">
        <v>71</v>
      </c>
      <c r="B8" s="117" t="s">
        <v>70</v>
      </c>
      <c r="C8" s="117" t="s">
        <v>69</v>
      </c>
      <c r="D8" s="118">
        <v>39377</v>
      </c>
      <c r="E8" s="119">
        <v>200</v>
      </c>
      <c r="F8" s="120"/>
      <c r="G8" s="119">
        <f t="shared" si="0"/>
        <v>0</v>
      </c>
      <c r="H8" s="121">
        <f t="shared" si="1"/>
        <v>200</v>
      </c>
      <c r="I8" s="122">
        <v>22426</v>
      </c>
    </row>
    <row r="9" spans="1:9" s="116" customFormat="1" ht="12.75">
      <c r="A9" s="116" t="s">
        <v>90</v>
      </c>
      <c r="B9" s="117" t="s">
        <v>70</v>
      </c>
      <c r="C9" s="117" t="s">
        <v>89</v>
      </c>
      <c r="D9" s="118">
        <v>39377</v>
      </c>
      <c r="E9" s="119">
        <v>250</v>
      </c>
      <c r="F9" s="120"/>
      <c r="G9" s="119">
        <f t="shared" si="0"/>
        <v>0</v>
      </c>
      <c r="H9" s="121">
        <f t="shared" si="1"/>
        <v>250</v>
      </c>
      <c r="I9" s="122">
        <v>22809</v>
      </c>
    </row>
    <row r="10" spans="1:9" s="116" customFormat="1" ht="25.5">
      <c r="A10" s="116" t="s">
        <v>131</v>
      </c>
      <c r="B10" s="117" t="s">
        <v>132</v>
      </c>
      <c r="C10" s="117" t="s">
        <v>133</v>
      </c>
      <c r="D10" s="118">
        <v>39377</v>
      </c>
      <c r="E10" s="119">
        <v>0</v>
      </c>
      <c r="F10" s="120">
        <v>1</v>
      </c>
      <c r="G10" s="119">
        <f t="shared" si="0"/>
        <v>127</v>
      </c>
      <c r="H10" s="121">
        <f t="shared" si="1"/>
        <v>127</v>
      </c>
      <c r="I10" s="122"/>
    </row>
    <row r="11" spans="1:9" s="116" customFormat="1" ht="12.75">
      <c r="A11" s="116" t="s">
        <v>71</v>
      </c>
      <c r="B11" s="117" t="s">
        <v>70</v>
      </c>
      <c r="C11" s="117" t="s">
        <v>69</v>
      </c>
      <c r="D11" s="118">
        <v>39378</v>
      </c>
      <c r="E11" s="119">
        <v>200</v>
      </c>
      <c r="F11" s="120"/>
      <c r="G11" s="119">
        <f t="shared" si="0"/>
        <v>0</v>
      </c>
      <c r="H11" s="121">
        <f t="shared" si="1"/>
        <v>200</v>
      </c>
      <c r="I11" s="122">
        <v>22426</v>
      </c>
    </row>
    <row r="12" spans="1:9" s="116" customFormat="1" ht="12.75">
      <c r="A12" s="116" t="s">
        <v>116</v>
      </c>
      <c r="B12" s="117" t="s">
        <v>117</v>
      </c>
      <c r="C12" s="117" t="s">
        <v>118</v>
      </c>
      <c r="D12" s="118">
        <v>39396</v>
      </c>
      <c r="E12" s="119">
        <v>225</v>
      </c>
      <c r="F12" s="120"/>
      <c r="G12" s="119">
        <f t="shared" si="0"/>
        <v>0</v>
      </c>
      <c r="H12" s="121">
        <f t="shared" si="1"/>
        <v>225</v>
      </c>
      <c r="I12" s="112">
        <v>23062</v>
      </c>
    </row>
    <row r="13" spans="1:9" s="116" customFormat="1" ht="12.75">
      <c r="A13" s="116" t="s">
        <v>66</v>
      </c>
      <c r="B13" s="117" t="s">
        <v>67</v>
      </c>
      <c r="C13" s="117" t="s">
        <v>68</v>
      </c>
      <c r="D13" s="118">
        <v>39400</v>
      </c>
      <c r="E13" s="119">
        <v>367</v>
      </c>
      <c r="F13" s="120">
        <v>3</v>
      </c>
      <c r="G13" s="119">
        <f t="shared" si="0"/>
        <v>381</v>
      </c>
      <c r="H13" s="121">
        <f t="shared" si="1"/>
        <v>748</v>
      </c>
      <c r="I13" s="122">
        <v>22816</v>
      </c>
    </row>
    <row r="14" spans="1:9" s="116" customFormat="1" ht="12.75">
      <c r="A14" s="116" t="s">
        <v>134</v>
      </c>
      <c r="B14" s="183" t="s">
        <v>136</v>
      </c>
      <c r="C14" s="117" t="s">
        <v>135</v>
      </c>
      <c r="D14" s="118">
        <v>39401</v>
      </c>
      <c r="E14" s="119">
        <v>189</v>
      </c>
      <c r="F14" s="120"/>
      <c r="G14" s="119">
        <f t="shared" si="0"/>
        <v>0</v>
      </c>
      <c r="H14" s="121">
        <f t="shared" si="1"/>
        <v>189</v>
      </c>
      <c r="I14" s="122" t="s">
        <v>152</v>
      </c>
    </row>
    <row r="15" spans="1:9" s="116" customFormat="1" ht="12.75">
      <c r="A15" s="116" t="s">
        <v>110</v>
      </c>
      <c r="B15" s="117" t="s">
        <v>123</v>
      </c>
      <c r="C15" s="117" t="s">
        <v>124</v>
      </c>
      <c r="D15" s="118">
        <v>39428</v>
      </c>
      <c r="E15" s="119">
        <v>195</v>
      </c>
      <c r="F15" s="120">
        <v>1</v>
      </c>
      <c r="G15" s="119">
        <f t="shared" si="0"/>
        <v>127</v>
      </c>
      <c r="H15" s="121">
        <f t="shared" si="1"/>
        <v>322</v>
      </c>
      <c r="I15" s="122">
        <v>23063</v>
      </c>
    </row>
    <row r="16" spans="1:9" s="116" customFormat="1" ht="12.75">
      <c r="A16" s="116" t="s">
        <v>125</v>
      </c>
      <c r="B16" s="117" t="s">
        <v>123</v>
      </c>
      <c r="C16" s="117" t="s">
        <v>124</v>
      </c>
      <c r="D16" s="118">
        <v>39428</v>
      </c>
      <c r="E16" s="119">
        <v>195</v>
      </c>
      <c r="F16" s="120">
        <v>1</v>
      </c>
      <c r="G16" s="119">
        <f t="shared" si="0"/>
        <v>127</v>
      </c>
      <c r="H16" s="121">
        <f t="shared" si="1"/>
        <v>322</v>
      </c>
      <c r="I16" s="122">
        <v>23063</v>
      </c>
    </row>
    <row r="17" spans="1:9" s="116" customFormat="1" ht="12.75">
      <c r="A17" s="116" t="s">
        <v>131</v>
      </c>
      <c r="B17" s="183" t="s">
        <v>169</v>
      </c>
      <c r="C17" s="117" t="s">
        <v>133</v>
      </c>
      <c r="D17" s="118">
        <v>39204</v>
      </c>
      <c r="E17" s="119">
        <v>100</v>
      </c>
      <c r="F17" s="120">
        <v>1</v>
      </c>
      <c r="G17" s="119">
        <f t="shared" si="0"/>
        <v>127</v>
      </c>
      <c r="H17" s="121">
        <f t="shared" si="1"/>
        <v>227</v>
      </c>
      <c r="I17" s="122"/>
    </row>
    <row r="18" spans="2:9" s="116" customFormat="1" ht="12.75">
      <c r="B18" s="117"/>
      <c r="C18" s="117"/>
      <c r="D18" s="118"/>
      <c r="E18" s="119">
        <v>0</v>
      </c>
      <c r="F18" s="120"/>
      <c r="G18" s="119">
        <f t="shared" si="0"/>
        <v>0</v>
      </c>
      <c r="H18" s="121">
        <f t="shared" si="1"/>
        <v>0</v>
      </c>
      <c r="I18" s="122"/>
    </row>
    <row r="19" spans="5:8" ht="12.75">
      <c r="E19" s="69">
        <v>0</v>
      </c>
      <c r="G19" s="69">
        <f t="shared" si="0"/>
        <v>0</v>
      </c>
      <c r="H19" s="73">
        <f t="shared" si="1"/>
        <v>0</v>
      </c>
    </row>
    <row r="20" spans="5:8" ht="12.75">
      <c r="E20" s="69">
        <v>0</v>
      </c>
      <c r="G20" s="69">
        <f t="shared" si="0"/>
        <v>0</v>
      </c>
      <c r="H20" s="73">
        <f t="shared" si="1"/>
        <v>0</v>
      </c>
    </row>
    <row r="21" ht="12.75">
      <c r="E21" s="69">
        <v>0</v>
      </c>
    </row>
    <row r="22" ht="12.75">
      <c r="E22" s="69">
        <v>0</v>
      </c>
    </row>
    <row r="23" ht="12.75">
      <c r="E23" s="69"/>
    </row>
    <row r="24" ht="12.75">
      <c r="E24" s="69"/>
    </row>
    <row r="25" ht="12.75">
      <c r="E25" s="69"/>
    </row>
    <row r="26" ht="12.75">
      <c r="E26" s="69"/>
    </row>
    <row r="27" ht="12.75">
      <c r="E27" s="69"/>
    </row>
    <row r="28" ht="12.75">
      <c r="E28" s="69"/>
    </row>
    <row r="29" ht="12.75">
      <c r="E29" s="69"/>
    </row>
    <row r="30" ht="12.75">
      <c r="E30" s="69"/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120" zoomScaleNormal="120" workbookViewId="0" topLeftCell="A1">
      <selection activeCell="C13" sqref="C13"/>
    </sheetView>
  </sheetViews>
  <sheetFormatPr defaultColWidth="9.140625" defaultRowHeight="12.75"/>
  <cols>
    <col min="1" max="1" width="19.421875" style="109" bestFit="1" customWidth="1"/>
    <col min="2" max="2" width="7.8515625" style="109" bestFit="1" customWidth="1"/>
    <col min="3" max="3" width="33.421875" style="109" bestFit="1" customWidth="1"/>
    <col min="4" max="4" width="13.421875" style="179" bestFit="1" customWidth="1"/>
    <col min="5" max="5" width="11.57421875" style="179" bestFit="1" customWidth="1"/>
    <col min="6" max="6" width="7.57421875" style="109" customWidth="1"/>
    <col min="7" max="7" width="10.7109375" style="109" bestFit="1" customWidth="1"/>
    <col min="8" max="8" width="2.00390625" style="109" bestFit="1" customWidth="1"/>
    <col min="9" max="16384" width="15.00390625" style="109" customWidth="1"/>
  </cols>
  <sheetData>
    <row r="1" spans="1:7" s="105" customFormat="1" ht="12.75">
      <c r="A1" s="254" t="s">
        <v>33</v>
      </c>
      <c r="B1" s="255"/>
      <c r="C1" s="255"/>
      <c r="D1" s="255"/>
      <c r="E1" s="255"/>
      <c r="F1" s="255"/>
      <c r="G1" s="255"/>
    </row>
    <row r="2" spans="4:7" s="105" customFormat="1" ht="12.75">
      <c r="D2" s="175"/>
      <c r="E2" s="175"/>
      <c r="F2" s="4" t="s">
        <v>43</v>
      </c>
      <c r="G2" s="106">
        <f>SUM(G5:G157)</f>
        <v>1524</v>
      </c>
    </row>
    <row r="4" spans="1:7" s="5" customFormat="1" ht="24" customHeight="1">
      <c r="A4" s="5" t="s">
        <v>39</v>
      </c>
      <c r="B4" s="5" t="s">
        <v>10</v>
      </c>
      <c r="C4" s="5" t="s">
        <v>44</v>
      </c>
      <c r="D4" s="176" t="s">
        <v>55</v>
      </c>
      <c r="E4" s="176" t="s">
        <v>54</v>
      </c>
      <c r="F4" s="5" t="s">
        <v>45</v>
      </c>
      <c r="G4" s="5" t="s">
        <v>12</v>
      </c>
    </row>
    <row r="5" spans="1:8" s="111" customFormat="1" ht="12.75">
      <c r="A5" s="111" t="s">
        <v>114</v>
      </c>
      <c r="B5" s="111" t="s">
        <v>115</v>
      </c>
      <c r="C5" s="112" t="s">
        <v>159</v>
      </c>
      <c r="D5" s="177">
        <v>39357</v>
      </c>
      <c r="E5" s="177">
        <v>39371</v>
      </c>
      <c r="F5" s="113"/>
      <c r="G5" s="114">
        <f aca="true" t="shared" si="0" ref="G5:G28">127*COUNT(E5)</f>
        <v>127</v>
      </c>
      <c r="H5" s="111" t="s">
        <v>162</v>
      </c>
    </row>
    <row r="6" spans="1:8" s="111" customFormat="1" ht="12.75">
      <c r="A6" s="111" t="s">
        <v>106</v>
      </c>
      <c r="B6" s="111" t="s">
        <v>68</v>
      </c>
      <c r="C6" s="115" t="s">
        <v>107</v>
      </c>
      <c r="D6" s="177">
        <v>39346</v>
      </c>
      <c r="E6" s="177">
        <v>39384</v>
      </c>
      <c r="F6" s="113"/>
      <c r="G6" s="114">
        <f t="shared" si="0"/>
        <v>127</v>
      </c>
      <c r="H6" s="111" t="s">
        <v>162</v>
      </c>
    </row>
    <row r="7" spans="1:8" s="111" customFormat="1" ht="12.75">
      <c r="A7" s="111" t="s">
        <v>141</v>
      </c>
      <c r="B7" s="111" t="s">
        <v>115</v>
      </c>
      <c r="C7" s="115" t="s">
        <v>140</v>
      </c>
      <c r="D7" s="177">
        <v>39371</v>
      </c>
      <c r="E7" s="177">
        <v>39385</v>
      </c>
      <c r="F7" s="113"/>
      <c r="G7" s="114">
        <f t="shared" si="0"/>
        <v>127</v>
      </c>
      <c r="H7" s="111" t="s">
        <v>162</v>
      </c>
    </row>
    <row r="8" spans="1:8" s="111" customFormat="1" ht="12.75">
      <c r="A8" s="111" t="s">
        <v>141</v>
      </c>
      <c r="B8" s="111" t="s">
        <v>115</v>
      </c>
      <c r="C8" s="115" t="s">
        <v>140</v>
      </c>
      <c r="D8" s="177">
        <v>39371</v>
      </c>
      <c r="E8" s="177">
        <v>39385</v>
      </c>
      <c r="F8" s="113"/>
      <c r="G8" s="114">
        <f t="shared" si="0"/>
        <v>127</v>
      </c>
      <c r="H8" s="111" t="s">
        <v>162</v>
      </c>
    </row>
    <row r="9" spans="1:8" s="111" customFormat="1" ht="12.75">
      <c r="A9" s="111" t="s">
        <v>112</v>
      </c>
      <c r="B9" s="111" t="s">
        <v>68</v>
      </c>
      <c r="C9" s="115" t="s">
        <v>113</v>
      </c>
      <c r="D9" s="177">
        <v>39346</v>
      </c>
      <c r="E9" s="177">
        <v>39392</v>
      </c>
      <c r="F9" s="113"/>
      <c r="G9" s="114">
        <f>127*COUNT(E9)</f>
        <v>127</v>
      </c>
      <c r="H9" s="111" t="s">
        <v>162</v>
      </c>
    </row>
    <row r="10" spans="1:8" s="111" customFormat="1" ht="12.75">
      <c r="A10" s="111" t="s">
        <v>66</v>
      </c>
      <c r="B10" s="111" t="s">
        <v>68</v>
      </c>
      <c r="C10" s="115" t="s">
        <v>153</v>
      </c>
      <c r="D10" s="177">
        <v>39379</v>
      </c>
      <c r="E10" s="177">
        <v>39398</v>
      </c>
      <c r="F10" s="113"/>
      <c r="G10" s="114">
        <f t="shared" si="0"/>
        <v>127</v>
      </c>
      <c r="H10" s="111" t="s">
        <v>162</v>
      </c>
    </row>
    <row r="11" spans="1:8" s="111" customFormat="1" ht="14.25">
      <c r="A11" s="112" t="s">
        <v>156</v>
      </c>
      <c r="B11" s="111" t="s">
        <v>115</v>
      </c>
      <c r="C11" s="112" t="s">
        <v>158</v>
      </c>
      <c r="D11" s="177">
        <v>39384</v>
      </c>
      <c r="E11" s="177">
        <v>39395</v>
      </c>
      <c r="F11" s="113"/>
      <c r="G11" s="114">
        <f t="shared" si="0"/>
        <v>127</v>
      </c>
      <c r="H11" s="111" t="s">
        <v>162</v>
      </c>
    </row>
    <row r="12" spans="1:8" s="111" customFormat="1" ht="14.25">
      <c r="A12" s="112" t="s">
        <v>157</v>
      </c>
      <c r="B12" s="111" t="s">
        <v>115</v>
      </c>
      <c r="C12" s="112" t="s">
        <v>158</v>
      </c>
      <c r="D12" s="177">
        <v>39384</v>
      </c>
      <c r="E12" s="177">
        <v>39395</v>
      </c>
      <c r="F12" s="113"/>
      <c r="G12" s="114">
        <f t="shared" si="0"/>
        <v>127</v>
      </c>
      <c r="H12" s="111" t="s">
        <v>162</v>
      </c>
    </row>
    <row r="13" spans="1:8" s="111" customFormat="1" ht="12.75">
      <c r="A13" s="112" t="s">
        <v>187</v>
      </c>
      <c r="B13" s="233" t="s">
        <v>118</v>
      </c>
      <c r="C13" s="232" t="s">
        <v>186</v>
      </c>
      <c r="D13" s="178">
        <v>39420</v>
      </c>
      <c r="E13" s="178">
        <v>39097</v>
      </c>
      <c r="F13" s="172"/>
      <c r="G13" s="173">
        <f t="shared" si="0"/>
        <v>127</v>
      </c>
      <c r="H13" s="111" t="s">
        <v>162</v>
      </c>
    </row>
    <row r="14" spans="1:7" s="174" customFormat="1" ht="12.75">
      <c r="A14" s="112" t="s">
        <v>160</v>
      </c>
      <c r="B14" s="111" t="s">
        <v>115</v>
      </c>
      <c r="C14" s="171" t="s">
        <v>161</v>
      </c>
      <c r="D14" s="178">
        <v>39361</v>
      </c>
      <c r="E14" s="178">
        <v>39414</v>
      </c>
      <c r="F14" s="172"/>
      <c r="G14" s="173">
        <f t="shared" si="0"/>
        <v>127</v>
      </c>
    </row>
    <row r="15" spans="1:7" s="174" customFormat="1" ht="12.75">
      <c r="A15" s="112" t="s">
        <v>106</v>
      </c>
      <c r="B15" s="111" t="s">
        <v>68</v>
      </c>
      <c r="C15" s="170" t="s">
        <v>107</v>
      </c>
      <c r="D15" s="177">
        <v>39391</v>
      </c>
      <c r="E15" s="177">
        <v>39469</v>
      </c>
      <c r="F15" s="113"/>
      <c r="G15" s="114">
        <f t="shared" si="0"/>
        <v>127</v>
      </c>
    </row>
    <row r="16" spans="1:7" s="174" customFormat="1" ht="12.75">
      <c r="A16" s="112" t="s">
        <v>184</v>
      </c>
      <c r="B16" s="111" t="s">
        <v>124</v>
      </c>
      <c r="C16" s="232" t="s">
        <v>185</v>
      </c>
      <c r="D16" s="178">
        <v>39415</v>
      </c>
      <c r="E16" s="178">
        <v>39469</v>
      </c>
      <c r="F16" s="172"/>
      <c r="G16" s="173">
        <f t="shared" si="0"/>
        <v>127</v>
      </c>
    </row>
    <row r="17" spans="3:7" ht="12.75">
      <c r="C17" s="110"/>
      <c r="F17" s="107"/>
      <c r="G17" s="108">
        <f t="shared" si="0"/>
        <v>0</v>
      </c>
    </row>
    <row r="18" spans="3:7" ht="12.75">
      <c r="C18" s="110"/>
      <c r="F18" s="107"/>
      <c r="G18" s="108">
        <f t="shared" si="0"/>
        <v>0</v>
      </c>
    </row>
    <row r="19" spans="3:7" ht="12.75">
      <c r="C19" s="110"/>
      <c r="F19" s="107"/>
      <c r="G19" s="108">
        <f t="shared" si="0"/>
        <v>0</v>
      </c>
    </row>
    <row r="20" spans="3:7" ht="12.75">
      <c r="C20" s="110"/>
      <c r="F20" s="107"/>
      <c r="G20" s="108">
        <f t="shared" si="0"/>
        <v>0</v>
      </c>
    </row>
    <row r="21" spans="3:7" ht="12.75">
      <c r="C21" s="110"/>
      <c r="F21" s="107"/>
      <c r="G21" s="108">
        <f t="shared" si="0"/>
        <v>0</v>
      </c>
    </row>
    <row r="22" spans="3:7" ht="12.75">
      <c r="C22" s="110"/>
      <c r="F22" s="107"/>
      <c r="G22" s="108">
        <f t="shared" si="0"/>
        <v>0</v>
      </c>
    </row>
    <row r="23" spans="3:7" ht="12.75">
      <c r="C23" s="110"/>
      <c r="F23" s="107"/>
      <c r="G23" s="108">
        <f t="shared" si="0"/>
        <v>0</v>
      </c>
    </row>
    <row r="24" spans="3:7" ht="12.75">
      <c r="C24" s="110"/>
      <c r="F24" s="107"/>
      <c r="G24" s="108">
        <f t="shared" si="0"/>
        <v>0</v>
      </c>
    </row>
    <row r="25" spans="3:7" ht="12.75">
      <c r="C25" s="110"/>
      <c r="F25" s="107"/>
      <c r="G25" s="108">
        <f t="shared" si="0"/>
        <v>0</v>
      </c>
    </row>
    <row r="26" spans="3:7" ht="12.75">
      <c r="C26" s="110"/>
      <c r="F26" s="107"/>
      <c r="G26" s="108">
        <f t="shared" si="0"/>
        <v>0</v>
      </c>
    </row>
    <row r="27" spans="3:7" ht="12.75">
      <c r="C27" s="110"/>
      <c r="F27" s="107"/>
      <c r="G27" s="108">
        <f t="shared" si="0"/>
        <v>0</v>
      </c>
    </row>
    <row r="28" spans="3:7" ht="12.75">
      <c r="C28" s="110"/>
      <c r="F28" s="107"/>
      <c r="G28" s="108">
        <f t="shared" si="0"/>
        <v>0</v>
      </c>
    </row>
    <row r="29" ht="12.75">
      <c r="G29" s="108"/>
    </row>
    <row r="30" ht="12.75">
      <c r="G30" s="108"/>
    </row>
    <row r="31" ht="12.75">
      <c r="G31" s="108"/>
    </row>
    <row r="32" ht="12.75">
      <c r="G32" s="108"/>
    </row>
    <row r="33" ht="12.75">
      <c r="G33" s="108"/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40" zoomScaleNormal="140" workbookViewId="0" topLeftCell="A1">
      <selection activeCell="C9" sqref="C9"/>
    </sheetView>
  </sheetViews>
  <sheetFormatPr defaultColWidth="9.140625" defaultRowHeight="12.75"/>
  <cols>
    <col min="1" max="1" width="11.00390625" style="51" bestFit="1" customWidth="1"/>
    <col min="2" max="2" width="6.7109375" style="51" bestFit="1" customWidth="1"/>
    <col min="3" max="3" width="25.7109375" style="51" bestFit="1" customWidth="1"/>
    <col min="4" max="4" width="15.140625" style="51" bestFit="1" customWidth="1"/>
    <col min="5" max="5" width="22.8515625" style="51" bestFit="1" customWidth="1"/>
    <col min="6" max="6" width="12.140625" style="56" bestFit="1" customWidth="1"/>
    <col min="7" max="7" width="2.7109375" style="51" bestFit="1" customWidth="1"/>
    <col min="8" max="16384" width="8.7109375" style="51" customWidth="1"/>
  </cols>
  <sheetData>
    <row r="1" spans="1:6" s="2" customFormat="1" ht="12.75">
      <c r="A1" s="2" t="s">
        <v>41</v>
      </c>
      <c r="B1" s="2" t="s">
        <v>53</v>
      </c>
      <c r="C1" s="2" t="s">
        <v>149</v>
      </c>
      <c r="D1" s="2" t="s">
        <v>51</v>
      </c>
      <c r="E1" s="2" t="s">
        <v>52</v>
      </c>
      <c r="F1" s="6" t="s">
        <v>12</v>
      </c>
    </row>
    <row r="2" spans="1:6" s="112" customFormat="1" ht="12.75">
      <c r="A2" s="115">
        <v>39223</v>
      </c>
      <c r="B2" s="112">
        <v>22094</v>
      </c>
      <c r="C2" s="112" t="s">
        <v>64</v>
      </c>
      <c r="D2" s="112" t="s">
        <v>63</v>
      </c>
      <c r="E2" s="112" t="s">
        <v>62</v>
      </c>
      <c r="F2" s="180">
        <v>11590</v>
      </c>
    </row>
    <row r="3" spans="1:6" s="112" customFormat="1" ht="12.75">
      <c r="A3" s="115">
        <v>39300</v>
      </c>
      <c r="B3" s="112">
        <v>22425</v>
      </c>
      <c r="C3" s="112" t="s">
        <v>94</v>
      </c>
      <c r="D3" s="112" t="s">
        <v>95</v>
      </c>
      <c r="E3" s="112" t="s">
        <v>96</v>
      </c>
      <c r="F3" s="180">
        <v>3700</v>
      </c>
    </row>
    <row r="4" spans="1:6" s="112" customFormat="1" ht="12.75">
      <c r="A4" s="115">
        <v>39300</v>
      </c>
      <c r="B4" s="112">
        <v>22426</v>
      </c>
      <c r="C4" s="112" t="s">
        <v>91</v>
      </c>
      <c r="D4" s="112" t="s">
        <v>95</v>
      </c>
      <c r="E4" s="112" t="s">
        <v>93</v>
      </c>
      <c r="F4" s="180">
        <v>400</v>
      </c>
    </row>
    <row r="5" spans="1:6" s="112" customFormat="1" ht="12.75">
      <c r="A5" s="115">
        <v>39301</v>
      </c>
      <c r="B5" s="112">
        <v>22433</v>
      </c>
      <c r="C5" s="112" t="s">
        <v>34</v>
      </c>
      <c r="D5" s="112" t="s">
        <v>95</v>
      </c>
      <c r="E5" s="112" t="s">
        <v>98</v>
      </c>
      <c r="F5" s="180">
        <v>1800</v>
      </c>
    </row>
    <row r="6" spans="1:6" s="112" customFormat="1" ht="12.75">
      <c r="A6" s="115">
        <v>39301</v>
      </c>
      <c r="B6" s="112">
        <v>22436</v>
      </c>
      <c r="C6" s="112" t="s">
        <v>94</v>
      </c>
      <c r="D6" s="112" t="s">
        <v>95</v>
      </c>
      <c r="E6" s="112" t="s">
        <v>97</v>
      </c>
      <c r="F6" s="180">
        <v>4000</v>
      </c>
    </row>
    <row r="7" spans="1:6" s="112" customFormat="1" ht="12.75">
      <c r="A7" s="115">
        <v>39336</v>
      </c>
      <c r="B7" s="112">
        <v>22809</v>
      </c>
      <c r="C7" s="112" t="s">
        <v>91</v>
      </c>
      <c r="D7" s="112" t="s">
        <v>92</v>
      </c>
      <c r="E7" s="112" t="s">
        <v>93</v>
      </c>
      <c r="F7" s="180">
        <v>500</v>
      </c>
    </row>
    <row r="8" spans="1:6" s="112" customFormat="1" ht="12.75">
      <c r="A8" s="115">
        <v>39337</v>
      </c>
      <c r="B8" s="112">
        <v>22811</v>
      </c>
      <c r="C8" s="112" t="s">
        <v>83</v>
      </c>
      <c r="D8" s="112" t="s">
        <v>82</v>
      </c>
      <c r="E8" s="112" t="s">
        <v>81</v>
      </c>
      <c r="F8" s="180">
        <v>430</v>
      </c>
    </row>
    <row r="9" spans="1:6" ht="12.75">
      <c r="A9" s="50">
        <v>39343</v>
      </c>
      <c r="B9" s="51">
        <v>23025</v>
      </c>
      <c r="C9" s="51" t="s">
        <v>100</v>
      </c>
      <c r="D9" s="51" t="s">
        <v>101</v>
      </c>
      <c r="E9" s="51" t="s">
        <v>102</v>
      </c>
      <c r="F9" s="56">
        <v>406.78</v>
      </c>
    </row>
    <row r="10" spans="1:6" ht="12.75">
      <c r="A10" s="50">
        <v>39373</v>
      </c>
      <c r="B10" s="51">
        <v>23113</v>
      </c>
      <c r="C10" s="51" t="s">
        <v>150</v>
      </c>
      <c r="D10" s="51" t="s">
        <v>151</v>
      </c>
      <c r="E10" s="51" t="s">
        <v>148</v>
      </c>
      <c r="F10" s="56">
        <v>475</v>
      </c>
    </row>
    <row r="11" spans="1:6" ht="12.75">
      <c r="A11" s="50">
        <v>39421</v>
      </c>
      <c r="B11" s="51">
        <v>23307</v>
      </c>
      <c r="C11" s="51" t="s">
        <v>188</v>
      </c>
      <c r="D11" s="51" t="s">
        <v>63</v>
      </c>
      <c r="E11" s="51" t="s">
        <v>189</v>
      </c>
      <c r="F11" s="56">
        <v>360</v>
      </c>
    </row>
  </sheetData>
  <printOptions gridLines="1"/>
  <pageMargins left="0" right="0" top="1" bottom="0" header="0.5" footer="0.5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50" zoomScaleNormal="150" workbookViewId="0" topLeftCell="A1">
      <selection activeCell="F9" sqref="A1:F9"/>
    </sheetView>
  </sheetViews>
  <sheetFormatPr defaultColWidth="9.140625" defaultRowHeight="12.75"/>
  <cols>
    <col min="1" max="1" width="10.57421875" style="0" bestFit="1" customWidth="1"/>
    <col min="2" max="2" width="11.14062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57421875" style="1" customWidth="1"/>
    <col min="7" max="16384" width="10.57421875" style="0" customWidth="1"/>
  </cols>
  <sheetData>
    <row r="1" spans="2:6" s="3" customFormat="1" ht="25.5">
      <c r="B1" s="3" t="s">
        <v>39</v>
      </c>
      <c r="C1" s="3" t="s">
        <v>75</v>
      </c>
      <c r="D1" s="3" t="s">
        <v>77</v>
      </c>
      <c r="E1" s="49" t="s">
        <v>78</v>
      </c>
      <c r="F1" s="49" t="s">
        <v>42</v>
      </c>
    </row>
    <row r="2" spans="2:6" ht="12.75">
      <c r="B2" t="s">
        <v>76</v>
      </c>
      <c r="C2" t="s">
        <v>145</v>
      </c>
      <c r="D2">
        <v>60</v>
      </c>
      <c r="E2" s="1">
        <v>29.66</v>
      </c>
      <c r="F2" s="1">
        <f>D2*E2</f>
        <v>1779.6</v>
      </c>
    </row>
    <row r="4" ht="12.75">
      <c r="C4" t="s">
        <v>146</v>
      </c>
    </row>
    <row r="6" spans="1:6" ht="12.75">
      <c r="A6" t="s">
        <v>41</v>
      </c>
      <c r="C6" t="s">
        <v>37</v>
      </c>
      <c r="F6" s="1">
        <f>SUM(F7:F19)</f>
        <v>300</v>
      </c>
    </row>
    <row r="7" spans="1:6" ht="12.75">
      <c r="A7" s="123">
        <v>39382</v>
      </c>
      <c r="B7" t="s">
        <v>156</v>
      </c>
      <c r="C7" t="s">
        <v>37</v>
      </c>
      <c r="D7">
        <v>4</v>
      </c>
      <c r="E7" s="1">
        <v>25</v>
      </c>
      <c r="F7" s="1">
        <f>D7*E7</f>
        <v>100</v>
      </c>
    </row>
    <row r="8" spans="1:6" ht="12.75">
      <c r="A8" s="123">
        <v>39354</v>
      </c>
      <c r="B8" t="s">
        <v>156</v>
      </c>
      <c r="C8" t="s">
        <v>37</v>
      </c>
      <c r="D8">
        <v>4</v>
      </c>
      <c r="E8" s="1">
        <v>25</v>
      </c>
      <c r="F8" s="1">
        <f>D8*E8</f>
        <v>100</v>
      </c>
    </row>
    <row r="9" spans="1:6" ht="12.75">
      <c r="A9" s="123">
        <v>39417</v>
      </c>
      <c r="B9" t="s">
        <v>156</v>
      </c>
      <c r="C9" t="s">
        <v>37</v>
      </c>
      <c r="D9">
        <v>4</v>
      </c>
      <c r="E9" s="1">
        <v>25</v>
      </c>
      <c r="F9" s="1">
        <f>D9*E9</f>
        <v>100</v>
      </c>
    </row>
  </sheetData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1"/>
  <sheetViews>
    <sheetView zoomScale="110" zoomScaleNormal="110" workbookViewId="0" topLeftCell="A1">
      <selection activeCell="G15" sqref="G15"/>
    </sheetView>
  </sheetViews>
  <sheetFormatPr defaultColWidth="9.140625" defaultRowHeight="12.75"/>
  <cols>
    <col min="1" max="1" width="13.57421875" style="189" bestFit="1" customWidth="1"/>
    <col min="2" max="2" width="20.57421875" style="189" bestFit="1" customWidth="1"/>
    <col min="3" max="3" width="28.00390625" style="189" bestFit="1" customWidth="1"/>
    <col min="4" max="4" width="9.421875" style="189" bestFit="1" customWidth="1"/>
    <col min="5" max="5" width="19.00390625" style="190" bestFit="1" customWidth="1"/>
    <col min="6" max="6" width="5.140625" style="189" bestFit="1" customWidth="1"/>
    <col min="7" max="7" width="9.00390625" style="190" bestFit="1" customWidth="1"/>
    <col min="8" max="8" width="12.140625" style="190" bestFit="1" customWidth="1"/>
    <col min="9" max="9" width="6.7109375" style="189" bestFit="1" customWidth="1"/>
    <col min="10" max="10" width="10.00390625" style="189" bestFit="1" customWidth="1"/>
    <col min="11" max="16384" width="9.140625" style="189" customWidth="1"/>
  </cols>
  <sheetData>
    <row r="3" spans="1:9" ht="12.75">
      <c r="A3" s="68" t="s">
        <v>39</v>
      </c>
      <c r="B3" s="68" t="s">
        <v>40</v>
      </c>
      <c r="C3" s="68" t="s">
        <v>10</v>
      </c>
      <c r="D3" s="71" t="s">
        <v>41</v>
      </c>
      <c r="E3" s="68" t="s">
        <v>12</v>
      </c>
      <c r="F3" s="72" t="s">
        <v>46</v>
      </c>
      <c r="G3" s="69" t="s">
        <v>48</v>
      </c>
      <c r="H3" s="69" t="s">
        <v>42</v>
      </c>
      <c r="I3" s="189" t="s">
        <v>53</v>
      </c>
    </row>
    <row r="4" spans="1:9" s="184" customFormat="1" ht="12.75">
      <c r="A4" s="184" t="s">
        <v>138</v>
      </c>
      <c r="B4" s="184" t="s">
        <v>139</v>
      </c>
      <c r="C4" s="184" t="s">
        <v>105</v>
      </c>
      <c r="D4" s="185">
        <v>39378</v>
      </c>
      <c r="E4" s="207">
        <v>500</v>
      </c>
      <c r="F4" s="187">
        <v>2</v>
      </c>
      <c r="G4" s="186">
        <f aca="true" t="shared" si="0" ref="G4:G9">127*F4</f>
        <v>254</v>
      </c>
      <c r="H4" s="186">
        <f aca="true" t="shared" si="1" ref="H4:H9">E4+G4</f>
        <v>754</v>
      </c>
      <c r="I4" s="195">
        <v>23111</v>
      </c>
    </row>
    <row r="5" spans="1:9" s="184" customFormat="1" ht="12.75">
      <c r="A5" s="184" t="s">
        <v>137</v>
      </c>
      <c r="B5" s="184" t="s">
        <v>139</v>
      </c>
      <c r="C5" s="184" t="s">
        <v>105</v>
      </c>
      <c r="D5" s="185">
        <v>39378</v>
      </c>
      <c r="E5" s="207">
        <v>500</v>
      </c>
      <c r="F5" s="187">
        <v>2</v>
      </c>
      <c r="G5" s="186">
        <f t="shared" si="0"/>
        <v>254</v>
      </c>
      <c r="H5" s="186">
        <f t="shared" si="1"/>
        <v>754</v>
      </c>
      <c r="I5" s="195">
        <v>23111</v>
      </c>
    </row>
    <row r="6" spans="1:9" s="184" customFormat="1" ht="12.75">
      <c r="A6" s="184" t="s">
        <v>108</v>
      </c>
      <c r="B6" s="184" t="s">
        <v>139</v>
      </c>
      <c r="C6" s="184" t="s">
        <v>105</v>
      </c>
      <c r="D6" s="185">
        <v>39378</v>
      </c>
      <c r="E6" s="207">
        <v>500</v>
      </c>
      <c r="F6" s="187">
        <v>2</v>
      </c>
      <c r="G6" s="186">
        <f t="shared" si="0"/>
        <v>254</v>
      </c>
      <c r="H6" s="186">
        <f t="shared" si="1"/>
        <v>754</v>
      </c>
      <c r="I6" s="195">
        <v>23111</v>
      </c>
    </row>
    <row r="7" spans="1:9" s="191" customFormat="1" ht="12.75">
      <c r="A7" s="191" t="s">
        <v>138</v>
      </c>
      <c r="B7" s="184" t="s">
        <v>139</v>
      </c>
      <c r="C7" s="191" t="s">
        <v>105</v>
      </c>
      <c r="D7" s="192">
        <v>39420</v>
      </c>
      <c r="E7" s="208">
        <v>0</v>
      </c>
      <c r="F7" s="194">
        <v>2</v>
      </c>
      <c r="G7" s="193">
        <f t="shared" si="0"/>
        <v>254</v>
      </c>
      <c r="H7" s="193">
        <f t="shared" si="1"/>
        <v>254</v>
      </c>
      <c r="I7" s="196">
        <v>23111</v>
      </c>
    </row>
    <row r="8" spans="1:9" s="191" customFormat="1" ht="12.75">
      <c r="A8" s="191" t="s">
        <v>137</v>
      </c>
      <c r="B8" s="184" t="s">
        <v>139</v>
      </c>
      <c r="C8" s="191" t="s">
        <v>105</v>
      </c>
      <c r="D8" s="192">
        <v>39420</v>
      </c>
      <c r="E8" s="208">
        <v>0</v>
      </c>
      <c r="F8" s="194">
        <v>2</v>
      </c>
      <c r="G8" s="193">
        <f t="shared" si="0"/>
        <v>254</v>
      </c>
      <c r="H8" s="193">
        <f t="shared" si="1"/>
        <v>254</v>
      </c>
      <c r="I8" s="196">
        <v>23111</v>
      </c>
    </row>
    <row r="9" spans="1:9" s="191" customFormat="1" ht="13.5" thickBot="1">
      <c r="A9" s="191" t="s">
        <v>108</v>
      </c>
      <c r="B9" s="184" t="s">
        <v>139</v>
      </c>
      <c r="C9" s="191" t="s">
        <v>105</v>
      </c>
      <c r="D9" s="192">
        <v>39420</v>
      </c>
      <c r="E9" s="208">
        <v>0</v>
      </c>
      <c r="F9" s="194">
        <v>2</v>
      </c>
      <c r="G9" s="193">
        <f t="shared" si="0"/>
        <v>254</v>
      </c>
      <c r="H9" s="193">
        <f t="shared" si="1"/>
        <v>254</v>
      </c>
      <c r="I9" s="196">
        <v>23111</v>
      </c>
    </row>
    <row r="10" ht="13.5" thickBot="1">
      <c r="H10" s="197">
        <f>SUM(H4:H9)</f>
        <v>3024</v>
      </c>
    </row>
    <row r="11" spans="1:9" ht="12.75">
      <c r="A11" s="198"/>
      <c r="B11" s="198"/>
      <c r="C11" s="198"/>
      <c r="D11" s="198"/>
      <c r="E11" s="199"/>
      <c r="F11" s="198"/>
      <c r="G11" s="199"/>
      <c r="H11" s="199"/>
      <c r="I11" s="198"/>
    </row>
    <row r="13" spans="5:8" ht="12.75">
      <c r="E13" s="6" t="s">
        <v>143</v>
      </c>
      <c r="G13" s="6" t="s">
        <v>6</v>
      </c>
      <c r="H13" s="6" t="s">
        <v>167</v>
      </c>
    </row>
    <row r="14" spans="1:9" s="201" customFormat="1" ht="12.75">
      <c r="A14" s="188"/>
      <c r="B14" s="200" t="s">
        <v>193</v>
      </c>
      <c r="E14" s="202">
        <v>3000</v>
      </c>
      <c r="F14" s="203"/>
      <c r="G14" s="204">
        <f>SUM(G17:G18)</f>
        <v>780.0699999999999</v>
      </c>
      <c r="H14" s="203">
        <f>E14-G14</f>
        <v>2219.9300000000003</v>
      </c>
      <c r="I14" s="205"/>
    </row>
    <row r="16" spans="1:8" ht="12.75">
      <c r="A16" s="2" t="s">
        <v>41</v>
      </c>
      <c r="B16" s="2" t="s">
        <v>53</v>
      </c>
      <c r="C16" s="2" t="s">
        <v>149</v>
      </c>
      <c r="D16" s="2" t="s">
        <v>51</v>
      </c>
      <c r="E16" s="2" t="s">
        <v>52</v>
      </c>
      <c r="F16" s="2"/>
      <c r="G16" s="6" t="s">
        <v>12</v>
      </c>
      <c r="H16" s="189"/>
    </row>
    <row r="17" spans="1:9" ht="12.75">
      <c r="A17" s="206">
        <v>39413</v>
      </c>
      <c r="C17" s="189" t="s">
        <v>170</v>
      </c>
      <c r="D17" s="189" t="s">
        <v>171</v>
      </c>
      <c r="E17" s="190" t="s">
        <v>192</v>
      </c>
      <c r="G17" s="190">
        <v>300</v>
      </c>
      <c r="I17" s="189">
        <v>23279</v>
      </c>
    </row>
    <row r="18" spans="1:9" ht="12.75">
      <c r="A18" s="206">
        <v>39413</v>
      </c>
      <c r="C18" s="189" t="s">
        <v>172</v>
      </c>
      <c r="D18" s="189" t="s">
        <v>171</v>
      </c>
      <c r="E18" s="190" t="s">
        <v>173</v>
      </c>
      <c r="G18" s="190">
        <v>480.07</v>
      </c>
      <c r="I18" s="189">
        <v>23282</v>
      </c>
    </row>
    <row r="19" spans="1:9" ht="12.75">
      <c r="A19" s="198"/>
      <c r="B19" s="198"/>
      <c r="C19" s="198"/>
      <c r="D19" s="198"/>
      <c r="E19" s="199"/>
      <c r="F19" s="198"/>
      <c r="G19" s="199"/>
      <c r="H19" s="199"/>
      <c r="I19" s="198"/>
    </row>
    <row r="20" spans="5:8" s="184" customFormat="1" ht="12.75">
      <c r="E20" s="186"/>
      <c r="G20" s="186"/>
      <c r="H20" s="186"/>
    </row>
    <row r="21" spans="2:8" ht="12.75">
      <c r="B21" s="189" t="s">
        <v>164</v>
      </c>
      <c r="E21" s="190">
        <v>1500</v>
      </c>
      <c r="H21" s="203">
        <f>E21-G21</f>
        <v>1500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E4" sqref="E4"/>
    </sheetView>
  </sheetViews>
  <sheetFormatPr defaultColWidth="9.140625" defaultRowHeight="12.75"/>
  <cols>
    <col min="1" max="1" width="10.28125" style="211" bestFit="1" customWidth="1"/>
    <col min="2" max="2" width="9.8515625" style="167" bestFit="1" customWidth="1"/>
    <col min="3" max="3" width="9.7109375" style="167" bestFit="1" customWidth="1"/>
    <col min="4" max="4" width="9.140625" style="167" bestFit="1" customWidth="1"/>
    <col min="5" max="5" width="6.8515625" style="167" bestFit="1" customWidth="1"/>
    <col min="6" max="6" width="10.00390625" style="167" bestFit="1" customWidth="1"/>
    <col min="7" max="7" width="10.140625" style="167" bestFit="1" customWidth="1"/>
    <col min="8" max="16384" width="9.140625" style="167" customWidth="1"/>
  </cols>
  <sheetData>
    <row r="1" spans="1:8" s="156" customFormat="1" ht="12.75">
      <c r="A1" s="256" t="s">
        <v>50</v>
      </c>
      <c r="B1" s="257"/>
      <c r="C1" s="257"/>
      <c r="D1" s="257"/>
      <c r="E1" s="257"/>
      <c r="F1" s="257"/>
      <c r="G1" s="157"/>
      <c r="H1" s="155"/>
    </row>
    <row r="2" spans="1:8" s="156" customFormat="1" ht="12.75">
      <c r="A2" s="209"/>
      <c r="B2" s="157"/>
      <c r="C2" s="157"/>
      <c r="D2" s="158"/>
      <c r="E2" s="212" t="s">
        <v>4</v>
      </c>
      <c r="F2" s="169">
        <f>SUM(F4:F30)</f>
        <v>3429</v>
      </c>
      <c r="G2" s="159"/>
      <c r="H2" s="155"/>
    </row>
    <row r="3" spans="1:8" s="157" customFormat="1" ht="25.5">
      <c r="A3" s="68" t="s">
        <v>174</v>
      </c>
      <c r="B3" s="158" t="s">
        <v>41</v>
      </c>
      <c r="C3" s="158" t="s">
        <v>41</v>
      </c>
      <c r="D3" s="158" t="s">
        <v>41</v>
      </c>
      <c r="E3" s="160" t="s">
        <v>46</v>
      </c>
      <c r="F3" s="159" t="s">
        <v>48</v>
      </c>
      <c r="G3" s="159"/>
      <c r="H3" s="155"/>
    </row>
    <row r="4" spans="1:8" s="161" customFormat="1" ht="12.75">
      <c r="A4" s="210" t="s">
        <v>175</v>
      </c>
      <c r="B4" s="168">
        <v>39430</v>
      </c>
      <c r="C4" s="168">
        <v>39434</v>
      </c>
      <c r="D4" s="162">
        <v>39435</v>
      </c>
      <c r="E4" s="164">
        <v>3</v>
      </c>
      <c r="F4" s="163">
        <f aca="true" t="shared" si="0" ref="F4:F12">127*E4</f>
        <v>381</v>
      </c>
      <c r="G4" s="165"/>
      <c r="H4" s="166"/>
    </row>
    <row r="5" spans="1:8" s="161" customFormat="1" ht="12.75">
      <c r="A5" s="210" t="s">
        <v>176</v>
      </c>
      <c r="B5" s="168">
        <v>39430</v>
      </c>
      <c r="C5" s="168">
        <v>39434</v>
      </c>
      <c r="D5" s="162">
        <v>39435</v>
      </c>
      <c r="E5" s="164">
        <v>3</v>
      </c>
      <c r="F5" s="163">
        <f t="shared" si="0"/>
        <v>381</v>
      </c>
      <c r="G5" s="165"/>
      <c r="H5" s="166"/>
    </row>
    <row r="6" spans="1:7" ht="12.75">
      <c r="A6" s="210" t="s">
        <v>177</v>
      </c>
      <c r="B6" s="168">
        <v>39430</v>
      </c>
      <c r="C6" s="168">
        <v>39434</v>
      </c>
      <c r="D6" s="162">
        <v>39435</v>
      </c>
      <c r="E6" s="164">
        <v>3</v>
      </c>
      <c r="F6" s="163">
        <f t="shared" si="0"/>
        <v>381</v>
      </c>
      <c r="G6" s="165"/>
    </row>
    <row r="7" spans="1:7" ht="12.75">
      <c r="A7" s="210" t="s">
        <v>178</v>
      </c>
      <c r="B7" s="168">
        <v>39430</v>
      </c>
      <c r="C7" s="168">
        <v>39434</v>
      </c>
      <c r="D7" s="162">
        <v>39435</v>
      </c>
      <c r="E7" s="164">
        <v>3</v>
      </c>
      <c r="F7" s="163">
        <f t="shared" si="0"/>
        <v>381</v>
      </c>
      <c r="G7" s="165"/>
    </row>
    <row r="8" spans="1:7" ht="12.75">
      <c r="A8" s="210" t="s">
        <v>179</v>
      </c>
      <c r="B8" s="168">
        <v>39430</v>
      </c>
      <c r="C8" s="168">
        <v>39434</v>
      </c>
      <c r="D8" s="162">
        <v>39435</v>
      </c>
      <c r="E8" s="164">
        <v>3</v>
      </c>
      <c r="F8" s="163">
        <f t="shared" si="0"/>
        <v>381</v>
      </c>
      <c r="G8" s="165"/>
    </row>
    <row r="9" spans="1:7" ht="12.75">
      <c r="A9" s="210" t="s">
        <v>180</v>
      </c>
      <c r="B9" s="168">
        <v>39430</v>
      </c>
      <c r="C9" s="168">
        <v>39434</v>
      </c>
      <c r="D9" s="162">
        <v>39435</v>
      </c>
      <c r="E9" s="164">
        <v>3</v>
      </c>
      <c r="F9" s="163">
        <f t="shared" si="0"/>
        <v>381</v>
      </c>
      <c r="G9" s="165"/>
    </row>
    <row r="10" spans="1:7" ht="12.75">
      <c r="A10" s="210" t="s">
        <v>181</v>
      </c>
      <c r="B10" s="168">
        <v>39430</v>
      </c>
      <c r="C10" s="168">
        <v>39434</v>
      </c>
      <c r="D10" s="162">
        <v>39435</v>
      </c>
      <c r="E10" s="164">
        <v>3</v>
      </c>
      <c r="F10" s="163">
        <f t="shared" si="0"/>
        <v>381</v>
      </c>
      <c r="G10" s="165"/>
    </row>
    <row r="11" spans="1:7" ht="12.75">
      <c r="A11" s="210" t="s">
        <v>182</v>
      </c>
      <c r="B11" s="168">
        <v>39430</v>
      </c>
      <c r="C11" s="168">
        <v>39434</v>
      </c>
      <c r="D11" s="162">
        <v>39435</v>
      </c>
      <c r="E11" s="164">
        <v>3</v>
      </c>
      <c r="F11" s="163">
        <f t="shared" si="0"/>
        <v>381</v>
      </c>
      <c r="G11" s="165"/>
    </row>
    <row r="12" spans="1:7" ht="12.75">
      <c r="A12" s="210" t="s">
        <v>183</v>
      </c>
      <c r="B12" s="168">
        <v>39430</v>
      </c>
      <c r="C12" s="168">
        <v>39434</v>
      </c>
      <c r="D12" s="162">
        <v>39435</v>
      </c>
      <c r="E12" s="164">
        <v>3</v>
      </c>
      <c r="F12" s="163">
        <f t="shared" si="0"/>
        <v>381</v>
      </c>
      <c r="G12" s="16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2007-10-25T15:49:34Z</cp:lastPrinted>
  <dcterms:created xsi:type="dcterms:W3CDTF">2006-09-22T18:46:11Z</dcterms:created>
  <dcterms:modified xsi:type="dcterms:W3CDTF">2008-01-09T19:09:58Z</dcterms:modified>
  <cp:category/>
  <cp:version/>
  <cp:contentType/>
  <cp:contentStatus/>
</cp:coreProperties>
</file>