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" sheetId="1" r:id="rId1"/>
    <sheet name="7-8 Parent " sheetId="2" r:id="rId2"/>
    <sheet name="Conferences" sheetId="3" r:id="rId3"/>
    <sheet name="Writing" sheetId="4" r:id="rId4"/>
    <sheet name="PO" sheetId="5" r:id="rId5"/>
    <sheet name="Timesheet" sheetId="6" r:id="rId6"/>
  </sheets>
  <definedNames/>
  <calcPr fullCalcOnLoad="1"/>
</workbook>
</file>

<file path=xl/sharedStrings.xml><?xml version="1.0" encoding="utf-8"?>
<sst xmlns="http://schemas.openxmlformats.org/spreadsheetml/2006/main" count="238" uniqueCount="146">
  <si>
    <t>Carry over</t>
  </si>
  <si>
    <t>10th Grade Counseling</t>
  </si>
  <si>
    <t>Approximate State</t>
  </si>
  <si>
    <t>Intervention Funds</t>
  </si>
  <si>
    <t>Total</t>
  </si>
  <si>
    <t>GATE</t>
  </si>
  <si>
    <t>Spent</t>
  </si>
  <si>
    <t>Balance</t>
  </si>
  <si>
    <t>SCHOOL-WIDE PRIORITIES</t>
  </si>
  <si>
    <t>Category</t>
  </si>
  <si>
    <t>Dept.</t>
  </si>
  <si>
    <t>Item</t>
  </si>
  <si>
    <t>Cost</t>
  </si>
  <si>
    <t>ESLRs</t>
  </si>
  <si>
    <t>PERSUP</t>
  </si>
  <si>
    <t>All</t>
  </si>
  <si>
    <t>Resource Manager--SSMRC</t>
  </si>
  <si>
    <t>encumbered</t>
  </si>
  <si>
    <t>Science aide</t>
  </si>
  <si>
    <t>SI Coordinator (includes 8.25% STRS)</t>
  </si>
  <si>
    <t>Library Aide</t>
  </si>
  <si>
    <t>Health clerk</t>
  </si>
  <si>
    <t>Technology Support</t>
  </si>
  <si>
    <t xml:space="preserve">Total </t>
  </si>
  <si>
    <t>INSMAT</t>
  </si>
  <si>
    <t>Sm Schs.</t>
  </si>
  <si>
    <t>7-8 Conference Days</t>
  </si>
  <si>
    <t>Conferences</t>
  </si>
  <si>
    <t>Department Allocations:</t>
  </si>
  <si>
    <t>9th-12th</t>
  </si>
  <si>
    <t>Academic Decathlon 2006-07</t>
  </si>
  <si>
    <t>TECH</t>
  </si>
  <si>
    <t>7th-12th</t>
  </si>
  <si>
    <t>IRC on-line subscriptions</t>
  </si>
  <si>
    <t>PERS</t>
  </si>
  <si>
    <t>Writing Days</t>
  </si>
  <si>
    <t>Turnitin.com</t>
  </si>
  <si>
    <t>Pinnacle Maintenance</t>
  </si>
  <si>
    <t>Intervention</t>
  </si>
  <si>
    <t>11th-12</t>
  </si>
  <si>
    <t>Naviance</t>
  </si>
  <si>
    <t>Saturday School</t>
  </si>
  <si>
    <t>Potential Expenditure</t>
  </si>
  <si>
    <t>Resultant</t>
  </si>
  <si>
    <t>Total Used</t>
  </si>
  <si>
    <t>Name</t>
  </si>
  <si>
    <t>Conference</t>
  </si>
  <si>
    <t>Date</t>
  </si>
  <si>
    <t>Total Cost</t>
  </si>
  <si>
    <t xml:space="preserve">Total  </t>
  </si>
  <si>
    <t>Project</t>
  </si>
  <si>
    <t>Follow Up</t>
  </si>
  <si>
    <t>Days</t>
  </si>
  <si>
    <t>PERSUP INSMAT</t>
  </si>
  <si>
    <t>Sub Cost</t>
  </si>
  <si>
    <t>7/8 Conferences</t>
  </si>
  <si>
    <t>7/12 Conferences</t>
  </si>
  <si>
    <t>Person</t>
  </si>
  <si>
    <t>Budget Item</t>
  </si>
  <si>
    <t>Req #</t>
  </si>
  <si>
    <t>Writing Day</t>
  </si>
  <si>
    <t>Request Date</t>
  </si>
  <si>
    <t>9th</t>
  </si>
  <si>
    <t>IRC Dectection (2/2007)</t>
  </si>
  <si>
    <t>LCHS School Site Council BUDGET for 2007-08</t>
  </si>
  <si>
    <t>IRC Extra - First three weeks</t>
  </si>
  <si>
    <t>“Blue Confidential” forms</t>
  </si>
  <si>
    <t>Spec Ed</t>
  </si>
  <si>
    <t xml:space="preserve">Online Subscription </t>
  </si>
  <si>
    <t>Bozzani</t>
  </si>
  <si>
    <t>Thomas Gale</t>
  </si>
  <si>
    <t xml:space="preserve">One Time Tech Block </t>
  </si>
  <si>
    <t>Sun Choe</t>
  </si>
  <si>
    <t>Foreign Language Teachers</t>
  </si>
  <si>
    <t>FL</t>
  </si>
  <si>
    <t>Admin</t>
  </si>
  <si>
    <t>Aeries</t>
  </si>
  <si>
    <t>Kevin Buchanon</t>
  </si>
  <si>
    <t xml:space="preserve">Textbook Room Manager/IRC </t>
  </si>
  <si>
    <t>9th Grade Parent Conferences</t>
  </si>
  <si>
    <t>Every Student Succeeds Teacher Articulation and Writing</t>
  </si>
  <si>
    <t>Activity</t>
  </si>
  <si>
    <t>Reda Hanna</t>
  </si>
  <si>
    <t>Pinnalce Server - LCHS</t>
  </si>
  <si>
    <t>Total Hours</t>
  </si>
  <si>
    <t>Rate</t>
  </si>
  <si>
    <t>Tech Support before School Starts</t>
  </si>
  <si>
    <t>Health Clerk Extra Time @ Start of School</t>
  </si>
  <si>
    <t>Autism Conference</t>
  </si>
  <si>
    <t>Pancost/Craney</t>
  </si>
  <si>
    <t>Spectrum Training Systems</t>
  </si>
  <si>
    <t>Ray Pancost</t>
  </si>
  <si>
    <t>Sp. Ed</t>
  </si>
  <si>
    <t>10/9-10/11</t>
  </si>
  <si>
    <t>Liz Craney</t>
  </si>
  <si>
    <t>Autism</t>
  </si>
  <si>
    <t>10/9-10-11</t>
  </si>
  <si>
    <t>Beth Waas</t>
  </si>
  <si>
    <t>Classified</t>
  </si>
  <si>
    <t>Tawny Williams</t>
  </si>
  <si>
    <t>Eagle Software</t>
  </si>
  <si>
    <t>Waas/Williams</t>
  </si>
  <si>
    <t>Aeries Conference</t>
  </si>
  <si>
    <t>Excelsior Software</t>
  </si>
  <si>
    <t>Buchanan</t>
  </si>
  <si>
    <t>Pinnacle Support</t>
  </si>
  <si>
    <t>Pinnacle Support 2008-9</t>
  </si>
  <si>
    <t>ACTFL Conference</t>
  </si>
  <si>
    <t>Choe</t>
  </si>
  <si>
    <t>World Languages Expo</t>
  </si>
  <si>
    <t>iParadigms</t>
  </si>
  <si>
    <t>FitnessGram 8.2</t>
  </si>
  <si>
    <t xml:space="preserve">Human Kinetics - </t>
  </si>
  <si>
    <t>Dragos</t>
  </si>
  <si>
    <t>Fitnessgram</t>
  </si>
  <si>
    <t>Carl Herman</t>
  </si>
  <si>
    <t>Economics</t>
  </si>
  <si>
    <t>SS</t>
  </si>
  <si>
    <t>Carol Granz</t>
  </si>
  <si>
    <t>Writing Practice</t>
  </si>
  <si>
    <t>Sean Mispagel</t>
  </si>
  <si>
    <t>Susan Skalla</t>
  </si>
  <si>
    <t>Mike Gilliland</t>
  </si>
  <si>
    <t>Morgan Savage</t>
  </si>
  <si>
    <t>Donna Larson</t>
  </si>
  <si>
    <t>first quarter French 3/4 composition</t>
  </si>
  <si>
    <t>Ben Powers</t>
  </si>
  <si>
    <t>English</t>
  </si>
  <si>
    <t>analytical Essay</t>
  </si>
  <si>
    <t>TI Institute Conference</t>
  </si>
  <si>
    <t>Leko</t>
  </si>
  <si>
    <t>Gabrielle Leko</t>
  </si>
  <si>
    <t>TI-Inspire</t>
  </si>
  <si>
    <t>Math</t>
  </si>
  <si>
    <t>Hope Miller</t>
  </si>
  <si>
    <t>Nicole Baird</t>
  </si>
  <si>
    <t>Leslie Baldwin</t>
  </si>
  <si>
    <t>Simon Constantinides</t>
  </si>
  <si>
    <t>Strategies for Student Achievement</t>
  </si>
  <si>
    <t>Science</t>
  </si>
  <si>
    <t>Simon Constanides</t>
  </si>
  <si>
    <t>Paige Salardion</t>
  </si>
  <si>
    <t>Todd Kissel</t>
  </si>
  <si>
    <t>Barbara Leach</t>
  </si>
  <si>
    <t>Janet Warda</t>
  </si>
  <si>
    <t>Substitute Cost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</si>
</sst>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#,##0.0_);\(#,##0.0\)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[$-409]h:mm:ss\ AM/PM"/>
    <numFmt numFmtId="175" formatCode="mm/dd/yy;@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4" fontId="2" fillId="0" borderId="0" xfId="17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1" fontId="4" fillId="0" borderId="2" xfId="17" applyNumberFormat="1" applyFont="1" applyBorder="1" applyAlignment="1">
      <alignment horizontal="center" vertical="center"/>
    </xf>
    <xf numFmtId="44" fontId="3" fillId="0" borderId="2" xfId="17" applyFont="1" applyBorder="1" applyAlignment="1">
      <alignment horizontal="right" vertical="center"/>
    </xf>
    <xf numFmtId="44" fontId="3" fillId="0" borderId="3" xfId="17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44" fontId="3" fillId="0" borderId="1" xfId="17" applyFont="1" applyBorder="1" applyAlignment="1">
      <alignment horizontal="center" vertical="center"/>
    </xf>
    <xf numFmtId="44" fontId="3" fillId="0" borderId="2" xfId="17" applyNumberFormat="1" applyFont="1" applyBorder="1" applyAlignment="1">
      <alignment vertical="center"/>
    </xf>
    <xf numFmtId="44" fontId="3" fillId="0" borderId="2" xfId="17" applyNumberFormat="1" applyFont="1" applyBorder="1" applyAlignment="1">
      <alignment horizontal="center" vertical="center"/>
    </xf>
    <xf numFmtId="44" fontId="3" fillId="0" borderId="2" xfId="17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horizontal="left" vertical="center"/>
    </xf>
    <xf numFmtId="44" fontId="3" fillId="0" borderId="5" xfId="17" applyFont="1" applyBorder="1" applyAlignment="1">
      <alignment vertical="center"/>
    </xf>
    <xf numFmtId="44" fontId="3" fillId="0" borderId="5" xfId="17" applyFont="1" applyBorder="1" applyAlignment="1">
      <alignment horizontal="center" vertical="center"/>
    </xf>
    <xf numFmtId="44" fontId="4" fillId="0" borderId="6" xfId="17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4" fontId="3" fillId="0" borderId="8" xfId="17" applyFont="1" applyBorder="1" applyAlignment="1">
      <alignment horizontal="center" vertical="center"/>
    </xf>
    <xf numFmtId="41" fontId="3" fillId="0" borderId="8" xfId="17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4" fillId="0" borderId="2" xfId="17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44" fontId="3" fillId="0" borderId="2" xfId="17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4" fontId="4" fillId="0" borderId="2" xfId="17" applyFont="1" applyFill="1" applyBorder="1" applyAlignment="1">
      <alignment vertical="center"/>
    </xf>
    <xf numFmtId="41" fontId="4" fillId="0" borderId="2" xfId="17" applyNumberFormat="1" applyFont="1" applyFill="1" applyBorder="1" applyAlignment="1">
      <alignment horizontal="center" vertical="center"/>
    </xf>
    <xf numFmtId="44" fontId="3" fillId="0" borderId="2" xfId="17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44" fontId="3" fillId="0" borderId="11" xfId="17" applyFont="1" applyBorder="1" applyAlignment="1">
      <alignment horizontal="left" vertical="center"/>
    </xf>
    <xf numFmtId="41" fontId="4" fillId="0" borderId="11" xfId="17" applyNumberFormat="1" applyFont="1" applyBorder="1" applyAlignment="1">
      <alignment horizontal="center" vertical="center"/>
    </xf>
    <xf numFmtId="44" fontId="3" fillId="0" borderId="11" xfId="17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44" fontId="3" fillId="0" borderId="14" xfId="17" applyFont="1" applyBorder="1" applyAlignment="1">
      <alignment horizontal="left" vertical="center"/>
    </xf>
    <xf numFmtId="41" fontId="4" fillId="0" borderId="14" xfId="17" applyNumberFormat="1" applyFont="1" applyBorder="1" applyAlignment="1">
      <alignment horizontal="center" vertical="center"/>
    </xf>
    <xf numFmtId="44" fontId="3" fillId="0" borderId="15" xfId="17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44" fontId="4" fillId="0" borderId="8" xfId="17" applyFont="1" applyFill="1" applyBorder="1" applyAlignment="1">
      <alignment horizontal="right" vertical="center"/>
    </xf>
    <xf numFmtId="44" fontId="4" fillId="0" borderId="8" xfId="17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4" fontId="4" fillId="0" borderId="2" xfId="17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44" fontId="4" fillId="0" borderId="2" xfId="17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vertical="center"/>
    </xf>
    <xf numFmtId="16" fontId="4" fillId="0" borderId="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44" fontId="4" fillId="0" borderId="11" xfId="17" applyFont="1" applyFill="1" applyBorder="1" applyAlignment="1">
      <alignment horizontal="right" vertical="center"/>
    </xf>
    <xf numFmtId="44" fontId="3" fillId="0" borderId="11" xfId="17" applyFont="1" applyFill="1" applyBorder="1" applyAlignment="1">
      <alignment vertical="center"/>
    </xf>
    <xf numFmtId="44" fontId="4" fillId="0" borderId="11" xfId="17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6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4" fontId="4" fillId="0" borderId="14" xfId="17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44" fontId="4" fillId="0" borderId="15" xfId="17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44" fontId="4" fillId="0" borderId="16" xfId="17" applyFont="1" applyFill="1" applyBorder="1" applyAlignment="1">
      <alignment horizontal="right" vertical="center"/>
    </xf>
    <xf numFmtId="44" fontId="3" fillId="0" borderId="17" xfId="17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44" fontId="4" fillId="0" borderId="19" xfId="17" applyFont="1" applyFill="1" applyBorder="1" applyAlignment="1">
      <alignment horizontal="right" vertical="center"/>
    </xf>
    <xf numFmtId="44" fontId="3" fillId="0" borderId="11" xfId="0" applyNumberFormat="1" applyFont="1" applyBorder="1" applyAlignment="1">
      <alignment vertical="center"/>
    </xf>
    <xf numFmtId="14" fontId="0" fillId="0" borderId="0" xfId="0" applyNumberFormat="1" applyAlignment="1">
      <alignment horizontal="center"/>
    </xf>
    <xf numFmtId="44" fontId="2" fillId="0" borderId="0" xfId="17" applyFont="1" applyAlignment="1">
      <alignment horizontal="center" wrapText="1"/>
    </xf>
    <xf numFmtId="0" fontId="2" fillId="0" borderId="0" xfId="17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vertical="top" wrapText="1"/>
    </xf>
    <xf numFmtId="44" fontId="4" fillId="0" borderId="2" xfId="17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/>
    </xf>
    <xf numFmtId="175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44" fontId="0" fillId="0" borderId="0" xfId="17" applyFont="1" applyAlignment="1">
      <alignment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0" fontId="0" fillId="0" borderId="0" xfId="17" applyNumberFormat="1" applyFont="1" applyAlignment="1">
      <alignment horizontal="center"/>
    </xf>
    <xf numFmtId="164" fontId="0" fillId="0" borderId="0" xfId="17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44" fontId="3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44" fontId="3" fillId="0" borderId="20" xfId="17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7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17" applyFont="1" applyAlignment="1">
      <alignment horizontal="center"/>
    </xf>
    <xf numFmtId="0" fontId="8" fillId="0" borderId="0" xfId="0" applyFont="1" applyAlignment="1">
      <alignment/>
    </xf>
    <xf numFmtId="44" fontId="8" fillId="0" borderId="0" xfId="17" applyFont="1" applyAlignment="1">
      <alignment horizontal="right"/>
    </xf>
    <xf numFmtId="0" fontId="7" fillId="0" borderId="0" xfId="0" applyFont="1" applyAlignment="1">
      <alignment horizontal="center" wrapText="1"/>
    </xf>
    <xf numFmtId="167" fontId="7" fillId="0" borderId="0" xfId="0" applyNumberFormat="1" applyFont="1" applyAlignment="1">
      <alignment horizontal="center" wrapText="1"/>
    </xf>
    <xf numFmtId="44" fontId="7" fillId="0" borderId="0" xfId="17" applyFont="1" applyAlignment="1">
      <alignment horizontal="center" wrapText="1"/>
    </xf>
    <xf numFmtId="0" fontId="7" fillId="0" borderId="0" xfId="0" applyFont="1" applyAlignment="1">
      <alignment wrapText="1"/>
    </xf>
    <xf numFmtId="167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4" fontId="7" fillId="0" borderId="0" xfId="17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88" zoomScaleNormal="88" workbookViewId="0" topLeftCell="B1">
      <selection activeCell="F40" sqref="F40"/>
    </sheetView>
  </sheetViews>
  <sheetFormatPr defaultColWidth="9.140625" defaultRowHeight="12.75"/>
  <cols>
    <col min="1" max="1" width="10.8515625" style="11" customWidth="1"/>
    <col min="2" max="2" width="15.57421875" style="11" bestFit="1" customWidth="1"/>
    <col min="3" max="3" width="36.8515625" style="11" bestFit="1" customWidth="1"/>
    <col min="4" max="4" width="16.8515625" style="11" bestFit="1" customWidth="1"/>
    <col min="5" max="5" width="11.140625" style="11" bestFit="1" customWidth="1"/>
    <col min="6" max="6" width="25.00390625" style="11" bestFit="1" customWidth="1"/>
    <col min="7" max="7" width="16.421875" style="11" bestFit="1" customWidth="1"/>
    <col min="8" max="8" width="17.28125" style="11" bestFit="1" customWidth="1"/>
    <col min="9" max="9" width="9.28125" style="108" bestFit="1" customWidth="1"/>
    <col min="10" max="16384" width="9.140625" style="11" customWidth="1"/>
  </cols>
  <sheetData>
    <row r="1" spans="1:8" ht="15.75">
      <c r="A1" s="120" t="s">
        <v>64</v>
      </c>
      <c r="B1" s="121"/>
      <c r="C1" s="121"/>
      <c r="D1" s="121"/>
      <c r="E1" s="121"/>
      <c r="F1" s="121"/>
      <c r="G1" s="121"/>
      <c r="H1" s="122"/>
    </row>
    <row r="2" spans="1:8" ht="15.75">
      <c r="A2" s="12"/>
      <c r="B2" s="13"/>
      <c r="C2" s="14"/>
      <c r="D2" s="14"/>
      <c r="E2" s="14"/>
      <c r="F2" s="15"/>
      <c r="G2" s="16" t="s">
        <v>0</v>
      </c>
      <c r="H2" s="17">
        <v>27556.52</v>
      </c>
    </row>
    <row r="3" spans="1:8" ht="15.75">
      <c r="A3" s="18"/>
      <c r="B3" s="19"/>
      <c r="C3" s="20" t="s">
        <v>1</v>
      </c>
      <c r="D3" s="14"/>
      <c r="E3" s="14"/>
      <c r="F3" s="16" t="s">
        <v>2</v>
      </c>
      <c r="G3" s="21"/>
      <c r="H3" s="17">
        <v>200280.16</v>
      </c>
    </row>
    <row r="4" spans="1:8" ht="15.75">
      <c r="A4" s="22"/>
      <c r="B4" s="23"/>
      <c r="C4" s="20" t="s">
        <v>3</v>
      </c>
      <c r="D4" s="14"/>
      <c r="E4" s="14"/>
      <c r="F4" s="14"/>
      <c r="G4" s="16" t="s">
        <v>4</v>
      </c>
      <c r="H4" s="17">
        <f>SUM(H2:H3)</f>
        <v>227836.68</v>
      </c>
    </row>
    <row r="5" spans="1:8" ht="15.75">
      <c r="A5" s="22"/>
      <c r="B5" s="24"/>
      <c r="C5" s="20" t="s">
        <v>5</v>
      </c>
      <c r="D5" s="14"/>
      <c r="E5" s="14"/>
      <c r="F5" s="14"/>
      <c r="G5" s="16" t="s">
        <v>6</v>
      </c>
      <c r="H5" s="17">
        <f>F25+F47</f>
        <v>363220.16</v>
      </c>
    </row>
    <row r="6" spans="1:8" ht="15.75">
      <c r="A6" s="18"/>
      <c r="B6" s="14"/>
      <c r="C6" s="20" t="s">
        <v>71</v>
      </c>
      <c r="D6" s="42">
        <v>3497</v>
      </c>
      <c r="E6" s="14"/>
      <c r="F6" s="25"/>
      <c r="G6" s="21" t="s">
        <v>7</v>
      </c>
      <c r="H6" s="17">
        <f>H4-H5</f>
        <v>-135383.47999999998</v>
      </c>
    </row>
    <row r="7" spans="1:8" ht="16.5" thickBot="1">
      <c r="A7" s="26"/>
      <c r="B7" s="27"/>
      <c r="C7" s="28"/>
      <c r="D7" s="29"/>
      <c r="E7" s="29"/>
      <c r="F7" s="29"/>
      <c r="G7" s="30"/>
      <c r="H7" s="31"/>
    </row>
    <row r="8" spans="1:8" ht="16.5" thickBot="1">
      <c r="A8" s="123" t="s">
        <v>8</v>
      </c>
      <c r="B8" s="124"/>
      <c r="C8" s="124"/>
      <c r="D8" s="124"/>
      <c r="E8" s="124"/>
      <c r="F8" s="124"/>
      <c r="G8" s="124"/>
      <c r="H8" s="125"/>
    </row>
    <row r="9" spans="1:8" ht="15.75">
      <c r="A9" s="32" t="s">
        <v>9</v>
      </c>
      <c r="B9" s="33" t="s">
        <v>10</v>
      </c>
      <c r="C9" s="33" t="s">
        <v>11</v>
      </c>
      <c r="D9" s="34" t="s">
        <v>12</v>
      </c>
      <c r="E9" s="35" t="s">
        <v>13</v>
      </c>
      <c r="F9" s="34" t="s">
        <v>6</v>
      </c>
      <c r="G9" s="34" t="s">
        <v>7</v>
      </c>
      <c r="H9" s="36"/>
    </row>
    <row r="10" spans="1:8" ht="15.75">
      <c r="A10" s="37" t="s">
        <v>14</v>
      </c>
      <c r="B10" s="38" t="s">
        <v>15</v>
      </c>
      <c r="C10" s="14" t="s">
        <v>16</v>
      </c>
      <c r="D10" s="39">
        <v>46000</v>
      </c>
      <c r="E10" s="15" t="s">
        <v>15</v>
      </c>
      <c r="F10" s="39">
        <v>40284</v>
      </c>
      <c r="G10" s="39">
        <f aca="true" t="shared" si="0" ref="G10:G16">D10-F10</f>
        <v>5716</v>
      </c>
      <c r="H10" s="40" t="s">
        <v>17</v>
      </c>
    </row>
    <row r="11" spans="1:8" ht="15.75">
      <c r="A11" s="37" t="s">
        <v>14</v>
      </c>
      <c r="B11" s="38" t="s">
        <v>15</v>
      </c>
      <c r="C11" s="14" t="s">
        <v>18</v>
      </c>
      <c r="D11" s="39">
        <v>15000</v>
      </c>
      <c r="E11" s="15" t="s">
        <v>15</v>
      </c>
      <c r="F11" s="39">
        <v>14877</v>
      </c>
      <c r="G11" s="39">
        <f t="shared" si="0"/>
        <v>123</v>
      </c>
      <c r="H11" s="40" t="s">
        <v>17</v>
      </c>
    </row>
    <row r="12" spans="1:9" ht="15.75">
      <c r="A12" s="37" t="s">
        <v>14</v>
      </c>
      <c r="B12" s="38" t="s">
        <v>15</v>
      </c>
      <c r="C12" s="14" t="s">
        <v>19</v>
      </c>
      <c r="D12" s="39">
        <v>4150</v>
      </c>
      <c r="E12" s="15" t="s">
        <v>15</v>
      </c>
      <c r="F12" s="39">
        <v>4150</v>
      </c>
      <c r="G12" s="39">
        <f t="shared" si="0"/>
        <v>0</v>
      </c>
      <c r="H12" s="40" t="s">
        <v>17</v>
      </c>
      <c r="I12" s="108">
        <v>39336</v>
      </c>
    </row>
    <row r="13" spans="1:8" ht="15.75">
      <c r="A13" s="37" t="s">
        <v>14</v>
      </c>
      <c r="B13" s="38" t="s">
        <v>15</v>
      </c>
      <c r="C13" s="14" t="s">
        <v>20</v>
      </c>
      <c r="D13" s="39">
        <v>49000</v>
      </c>
      <c r="E13" s="15" t="s">
        <v>15</v>
      </c>
      <c r="F13" s="39">
        <v>48182</v>
      </c>
      <c r="G13" s="39">
        <f t="shared" si="0"/>
        <v>818</v>
      </c>
      <c r="H13" s="40" t="s">
        <v>17</v>
      </c>
    </row>
    <row r="14" spans="1:8" ht="15.75">
      <c r="A14" s="37" t="s">
        <v>14</v>
      </c>
      <c r="B14" s="38" t="s">
        <v>15</v>
      </c>
      <c r="C14" s="14" t="s">
        <v>78</v>
      </c>
      <c r="D14" s="39">
        <v>14000</v>
      </c>
      <c r="E14" s="15" t="s">
        <v>15</v>
      </c>
      <c r="F14" s="39">
        <v>13380</v>
      </c>
      <c r="G14" s="39">
        <f t="shared" si="0"/>
        <v>620</v>
      </c>
      <c r="H14" s="40" t="s">
        <v>17</v>
      </c>
    </row>
    <row r="15" spans="1:8" ht="15.75">
      <c r="A15" s="37" t="s">
        <v>14</v>
      </c>
      <c r="B15" s="38" t="s">
        <v>15</v>
      </c>
      <c r="C15" s="14" t="s">
        <v>21</v>
      </c>
      <c r="D15" s="39">
        <v>7500</v>
      </c>
      <c r="E15" s="15" t="s">
        <v>15</v>
      </c>
      <c r="F15" s="39">
        <v>5887</v>
      </c>
      <c r="G15" s="39">
        <f t="shared" si="0"/>
        <v>1613</v>
      </c>
      <c r="H15" s="40" t="s">
        <v>17</v>
      </c>
    </row>
    <row r="16" spans="1:8" ht="15.75">
      <c r="A16" s="37" t="s">
        <v>14</v>
      </c>
      <c r="B16" s="38" t="s">
        <v>15</v>
      </c>
      <c r="C16" s="14" t="s">
        <v>22</v>
      </c>
      <c r="D16" s="39">
        <v>40000</v>
      </c>
      <c r="E16" s="15" t="s">
        <v>15</v>
      </c>
      <c r="F16" s="39">
        <v>39385</v>
      </c>
      <c r="G16" s="39">
        <f t="shared" si="0"/>
        <v>615</v>
      </c>
      <c r="H16" s="40" t="s">
        <v>17</v>
      </c>
    </row>
    <row r="17" spans="1:8" ht="15.75">
      <c r="A17" s="37"/>
      <c r="B17" s="38"/>
      <c r="C17" s="41" t="s">
        <v>23</v>
      </c>
      <c r="D17" s="42">
        <f>SUM(D10:D16)</f>
        <v>175650</v>
      </c>
      <c r="E17" s="14"/>
      <c r="F17" s="39">
        <f>SUM(F10:F16)</f>
        <v>166145</v>
      </c>
      <c r="G17" s="42">
        <f>SUM(G10:G16)</f>
        <v>9505</v>
      </c>
      <c r="H17" s="40"/>
    </row>
    <row r="18" spans="1:8" ht="15.75">
      <c r="A18" s="37"/>
      <c r="B18" s="38"/>
      <c r="C18" s="41"/>
      <c r="D18" s="42"/>
      <c r="E18" s="14"/>
      <c r="F18" s="39"/>
      <c r="G18" s="42"/>
      <c r="H18" s="40"/>
    </row>
    <row r="19" spans="1:8" ht="15.75">
      <c r="A19" s="37" t="s">
        <v>14</v>
      </c>
      <c r="B19" s="44" t="s">
        <v>67</v>
      </c>
      <c r="C19" s="103" t="s">
        <v>66</v>
      </c>
      <c r="D19" s="46">
        <v>3250</v>
      </c>
      <c r="E19" s="47"/>
      <c r="F19" s="48"/>
      <c r="G19" s="48"/>
      <c r="H19" s="49"/>
    </row>
    <row r="20" spans="1:8" ht="15.75">
      <c r="A20" s="37" t="s">
        <v>14</v>
      </c>
      <c r="B20" s="44" t="s">
        <v>15</v>
      </c>
      <c r="C20" s="45" t="s">
        <v>65</v>
      </c>
      <c r="D20" s="104">
        <v>275</v>
      </c>
      <c r="E20" s="47"/>
      <c r="F20" s="48"/>
      <c r="G20" s="48"/>
      <c r="H20" s="49"/>
    </row>
    <row r="21" spans="1:8" ht="15.75">
      <c r="A21" s="37" t="s">
        <v>14</v>
      </c>
      <c r="B21" s="38" t="s">
        <v>25</v>
      </c>
      <c r="C21" s="14" t="s">
        <v>26</v>
      </c>
      <c r="D21" s="39">
        <f>4*1032</f>
        <v>4128</v>
      </c>
      <c r="E21" s="15" t="s">
        <v>15</v>
      </c>
      <c r="F21" s="39">
        <f>'7-8 Parent '!C2</f>
        <v>1524</v>
      </c>
      <c r="G21" s="39">
        <f>D21-F21</f>
        <v>2604</v>
      </c>
      <c r="H21" s="40"/>
    </row>
    <row r="22" spans="1:9" ht="15.75">
      <c r="A22" s="37" t="s">
        <v>14</v>
      </c>
      <c r="B22" s="38" t="s">
        <v>15</v>
      </c>
      <c r="C22" s="14" t="s">
        <v>86</v>
      </c>
      <c r="D22" s="39">
        <v>2000</v>
      </c>
      <c r="E22" s="15" t="s">
        <v>15</v>
      </c>
      <c r="F22" s="39">
        <f>Timesheet!E2</f>
        <v>1779.6</v>
      </c>
      <c r="G22" s="39">
        <f>D22-F22</f>
        <v>220.4000000000001</v>
      </c>
      <c r="H22" s="40"/>
      <c r="I22" s="108">
        <v>39205</v>
      </c>
    </row>
    <row r="23" spans="1:9" ht="15.75">
      <c r="A23" s="37"/>
      <c r="B23" s="38" t="s">
        <v>15</v>
      </c>
      <c r="C23" s="14" t="s">
        <v>87</v>
      </c>
      <c r="D23" s="39">
        <v>1500</v>
      </c>
      <c r="E23" s="15" t="s">
        <v>15</v>
      </c>
      <c r="F23" s="39">
        <f>Timesheet!E3</f>
        <v>0</v>
      </c>
      <c r="G23" s="39">
        <f>D23-F23</f>
        <v>1500</v>
      </c>
      <c r="H23" s="40"/>
      <c r="I23" s="108">
        <v>39205</v>
      </c>
    </row>
    <row r="24" spans="1:8" ht="15.75">
      <c r="A24" s="37" t="s">
        <v>14</v>
      </c>
      <c r="B24" s="38" t="s">
        <v>15</v>
      </c>
      <c r="C24" s="14" t="s">
        <v>27</v>
      </c>
      <c r="D24" s="39">
        <v>8000</v>
      </c>
      <c r="E24" s="15" t="s">
        <v>15</v>
      </c>
      <c r="F24" s="39">
        <f>Conferences!H2</f>
        <v>3201</v>
      </c>
      <c r="G24" s="39">
        <f>D24-F24</f>
        <v>4799</v>
      </c>
      <c r="H24" s="40"/>
    </row>
    <row r="25" spans="1:8" ht="16.5" thickBot="1">
      <c r="A25" s="50"/>
      <c r="B25" s="51"/>
      <c r="C25" s="52" t="s">
        <v>4</v>
      </c>
      <c r="D25" s="53">
        <f>SUM(D10:D16,D19:D24)</f>
        <v>194803</v>
      </c>
      <c r="E25" s="54"/>
      <c r="F25" s="55">
        <f>SUM(F9:F24)</f>
        <v>338794.6</v>
      </c>
      <c r="G25" s="55">
        <f>SUM(G21:G24)</f>
        <v>9123.4</v>
      </c>
      <c r="H25" s="56"/>
    </row>
    <row r="26" spans="1:8" ht="16.5" thickBot="1">
      <c r="A26" s="57"/>
      <c r="B26" s="58"/>
      <c r="C26" s="59"/>
      <c r="D26" s="60"/>
      <c r="E26" s="60"/>
      <c r="F26" s="60"/>
      <c r="G26" s="61"/>
      <c r="H26" s="62"/>
    </row>
    <row r="27" spans="1:8" ht="16.5" thickBot="1">
      <c r="A27" s="126" t="s">
        <v>28</v>
      </c>
      <c r="B27" s="124"/>
      <c r="C27" s="124"/>
      <c r="D27" s="124"/>
      <c r="E27" s="124"/>
      <c r="F27" s="124"/>
      <c r="G27" s="124"/>
      <c r="H27" s="125"/>
    </row>
    <row r="28" spans="1:8" ht="15.75">
      <c r="A28" s="63" t="s">
        <v>24</v>
      </c>
      <c r="B28" s="64" t="s">
        <v>29</v>
      </c>
      <c r="C28" s="65" t="s">
        <v>30</v>
      </c>
      <c r="D28" s="66">
        <v>3000</v>
      </c>
      <c r="E28" s="66"/>
      <c r="F28" s="67">
        <f>PO!F3</f>
        <v>3700</v>
      </c>
      <c r="G28" s="39">
        <f aca="true" t="shared" si="1" ref="G28:G39">D28-F28</f>
        <v>-700</v>
      </c>
      <c r="H28" s="68"/>
    </row>
    <row r="29" spans="1:8" ht="15.75">
      <c r="A29" s="69" t="s">
        <v>31</v>
      </c>
      <c r="B29" s="70" t="s">
        <v>32</v>
      </c>
      <c r="C29" s="71" t="s">
        <v>33</v>
      </c>
      <c r="D29" s="72">
        <v>12000</v>
      </c>
      <c r="E29" s="72"/>
      <c r="F29" s="67">
        <f>PO!F2</f>
        <v>11590</v>
      </c>
      <c r="G29" s="39">
        <f t="shared" si="1"/>
        <v>410</v>
      </c>
      <c r="H29" s="49"/>
    </row>
    <row r="30" spans="1:8" ht="15.75">
      <c r="A30" s="69" t="s">
        <v>34</v>
      </c>
      <c r="B30" s="70" t="s">
        <v>32</v>
      </c>
      <c r="C30" s="71" t="s">
        <v>35</v>
      </c>
      <c r="D30" s="72">
        <v>5000</v>
      </c>
      <c r="E30" s="72"/>
      <c r="F30" s="67">
        <f>PO!F5</f>
        <v>1800</v>
      </c>
      <c r="G30" s="39">
        <f t="shared" si="1"/>
        <v>3200</v>
      </c>
      <c r="H30" s="73"/>
    </row>
    <row r="31" spans="1:9" ht="15.75">
      <c r="A31" s="69" t="s">
        <v>31</v>
      </c>
      <c r="B31" s="70" t="s">
        <v>29</v>
      </c>
      <c r="C31" s="71" t="s">
        <v>36</v>
      </c>
      <c r="D31" s="72">
        <v>1800</v>
      </c>
      <c r="E31" s="72"/>
      <c r="F31" s="67">
        <v>1800</v>
      </c>
      <c r="G31" s="39">
        <f t="shared" si="1"/>
        <v>0</v>
      </c>
      <c r="H31" s="75"/>
      <c r="I31" s="108">
        <v>39336</v>
      </c>
    </row>
    <row r="32" spans="1:8" ht="15.75">
      <c r="A32" s="69" t="s">
        <v>31</v>
      </c>
      <c r="B32" s="70" t="s">
        <v>32</v>
      </c>
      <c r="C32" s="71" t="s">
        <v>37</v>
      </c>
      <c r="D32" s="72">
        <v>3700</v>
      </c>
      <c r="E32" s="72"/>
      <c r="F32" s="67">
        <v>3700</v>
      </c>
      <c r="G32" s="39">
        <f t="shared" si="1"/>
        <v>0</v>
      </c>
      <c r="H32" s="49"/>
    </row>
    <row r="33" spans="1:8" ht="15.75">
      <c r="A33" s="69" t="s">
        <v>34</v>
      </c>
      <c r="B33" s="70" t="s">
        <v>32</v>
      </c>
      <c r="C33" s="71" t="s">
        <v>38</v>
      </c>
      <c r="D33" s="72">
        <v>1500</v>
      </c>
      <c r="E33" s="72"/>
      <c r="F33" s="67">
        <f>PO!F8</f>
        <v>430</v>
      </c>
      <c r="G33" s="39">
        <f t="shared" si="1"/>
        <v>1070</v>
      </c>
      <c r="H33" s="75"/>
    </row>
    <row r="34" spans="1:8" ht="15.75">
      <c r="A34" s="43" t="s">
        <v>31</v>
      </c>
      <c r="B34" s="44" t="s">
        <v>39</v>
      </c>
      <c r="C34" s="14" t="s">
        <v>40</v>
      </c>
      <c r="D34" s="72"/>
      <c r="E34" s="72"/>
      <c r="F34" s="67">
        <f>PO!F9</f>
        <v>367</v>
      </c>
      <c r="G34" s="39">
        <f t="shared" si="1"/>
        <v>-367</v>
      </c>
      <c r="H34" s="75"/>
    </row>
    <row r="35" spans="1:8" ht="15.75">
      <c r="A35" s="69" t="s">
        <v>31</v>
      </c>
      <c r="B35" s="70" t="s">
        <v>32</v>
      </c>
      <c r="C35" s="71" t="s">
        <v>63</v>
      </c>
      <c r="D35" s="72">
        <v>1600</v>
      </c>
      <c r="E35" s="72"/>
      <c r="F35" s="67">
        <f>PO!F10</f>
        <v>406.78</v>
      </c>
      <c r="G35" s="39">
        <f t="shared" si="1"/>
        <v>1193.22</v>
      </c>
      <c r="H35" s="49"/>
    </row>
    <row r="36" spans="1:9" ht="31.5">
      <c r="A36" s="69" t="s">
        <v>53</v>
      </c>
      <c r="B36" s="76" t="s">
        <v>32</v>
      </c>
      <c r="C36" s="71" t="s">
        <v>41</v>
      </c>
      <c r="D36" s="72">
        <v>1750</v>
      </c>
      <c r="E36" s="72"/>
      <c r="F36" s="67">
        <f>PO!F11</f>
        <v>225</v>
      </c>
      <c r="G36" s="39">
        <f t="shared" si="1"/>
        <v>1525</v>
      </c>
      <c r="H36" s="49"/>
      <c r="I36" s="108">
        <v>39336</v>
      </c>
    </row>
    <row r="37" spans="1:9" ht="15.75">
      <c r="A37" s="70" t="s">
        <v>14</v>
      </c>
      <c r="B37" s="76" t="s">
        <v>62</v>
      </c>
      <c r="C37" s="107" t="s">
        <v>79</v>
      </c>
      <c r="D37" s="72">
        <v>3750</v>
      </c>
      <c r="E37" s="72"/>
      <c r="F37" s="67">
        <f>PO!F12</f>
        <v>0</v>
      </c>
      <c r="G37" s="39">
        <f t="shared" si="1"/>
        <v>3750</v>
      </c>
      <c r="H37" s="49"/>
      <c r="I37" s="108">
        <v>39336</v>
      </c>
    </row>
    <row r="38" spans="1:9" s="106" customFormat="1" ht="31.5">
      <c r="A38" s="70" t="s">
        <v>14</v>
      </c>
      <c r="B38" s="70" t="s">
        <v>32</v>
      </c>
      <c r="C38" s="109" t="s">
        <v>80</v>
      </c>
      <c r="D38" s="74">
        <v>1780</v>
      </c>
      <c r="E38" s="74"/>
      <c r="F38" s="67">
        <f>PO!F13</f>
        <v>0</v>
      </c>
      <c r="G38" s="39">
        <f t="shared" si="1"/>
        <v>1780</v>
      </c>
      <c r="H38" s="105"/>
      <c r="I38" s="108">
        <v>39336</v>
      </c>
    </row>
    <row r="39" spans="1:8" ht="15.75">
      <c r="A39" s="63"/>
      <c r="B39" s="76" t="s">
        <v>32</v>
      </c>
      <c r="C39" s="71" t="s">
        <v>111</v>
      </c>
      <c r="D39" s="72">
        <v>450</v>
      </c>
      <c r="E39" s="72"/>
      <c r="F39" s="67">
        <f>PO!F10</f>
        <v>406.78</v>
      </c>
      <c r="G39" s="39">
        <f t="shared" si="1"/>
        <v>43.22000000000003</v>
      </c>
      <c r="H39" s="49"/>
    </row>
    <row r="40" spans="1:8" ht="15.75">
      <c r="A40" s="63"/>
      <c r="B40" s="102"/>
      <c r="C40" s="71"/>
      <c r="D40" s="72"/>
      <c r="E40" s="72"/>
      <c r="F40" s="67"/>
      <c r="G40" s="39"/>
      <c r="H40" s="49"/>
    </row>
    <row r="41" spans="1:8" ht="15.75">
      <c r="A41" s="63"/>
      <c r="B41" s="102"/>
      <c r="C41" s="71"/>
      <c r="D41" s="72"/>
      <c r="E41" s="72"/>
      <c r="F41" s="67"/>
      <c r="G41" s="39"/>
      <c r="H41" s="49"/>
    </row>
    <row r="42" spans="1:8" ht="15.75">
      <c r="A42" s="63"/>
      <c r="B42" s="102"/>
      <c r="C42" s="71"/>
      <c r="D42" s="72"/>
      <c r="E42" s="72"/>
      <c r="F42" s="67"/>
      <c r="G42" s="39"/>
      <c r="H42" s="49"/>
    </row>
    <row r="43" spans="1:8" ht="15.75">
      <c r="A43" s="69"/>
      <c r="B43" s="76"/>
      <c r="C43" s="71"/>
      <c r="D43" s="72"/>
      <c r="E43" s="72"/>
      <c r="F43" s="67"/>
      <c r="G43" s="39"/>
      <c r="H43" s="49"/>
    </row>
    <row r="44" spans="1:8" ht="15.75">
      <c r="A44" s="69"/>
      <c r="B44" s="76"/>
      <c r="C44" s="71"/>
      <c r="D44" s="72"/>
      <c r="E44" s="72"/>
      <c r="F44" s="67"/>
      <c r="G44" s="39"/>
      <c r="H44" s="49"/>
    </row>
    <row r="45" spans="1:8" ht="15.75">
      <c r="A45" s="18"/>
      <c r="B45" s="14"/>
      <c r="C45" s="14"/>
      <c r="D45" s="14"/>
      <c r="E45" s="72"/>
      <c r="F45" s="74"/>
      <c r="G45" s="39"/>
      <c r="H45" s="49"/>
    </row>
    <row r="46" spans="1:8" ht="15.75">
      <c r="A46" s="37"/>
      <c r="B46" s="14"/>
      <c r="C46" s="14"/>
      <c r="D46" s="14"/>
      <c r="E46" s="14"/>
      <c r="F46" s="14"/>
      <c r="G46" s="14"/>
      <c r="H46" s="40"/>
    </row>
    <row r="47" spans="1:8" ht="16.5" thickBot="1">
      <c r="A47" s="77"/>
      <c r="B47" s="78"/>
      <c r="C47" s="79" t="s">
        <v>4</v>
      </c>
      <c r="D47" s="80">
        <f>SUM(D28:D44)</f>
        <v>36330</v>
      </c>
      <c r="E47" s="80"/>
      <c r="F47" s="81">
        <f>SUM(F28:F45)</f>
        <v>24425.559999999998</v>
      </c>
      <c r="G47" s="82">
        <f>D47-F47</f>
        <v>11904.440000000002</v>
      </c>
      <c r="H47" s="83"/>
    </row>
    <row r="48" spans="1:8" ht="16.5" thickBot="1">
      <c r="A48" s="84"/>
      <c r="B48" s="85"/>
      <c r="C48" s="86"/>
      <c r="D48" s="66"/>
      <c r="E48" s="87"/>
      <c r="F48" s="87"/>
      <c r="G48" s="88"/>
      <c r="H48" s="89"/>
    </row>
    <row r="49" spans="1:8" ht="15.75">
      <c r="A49" s="90"/>
      <c r="B49" s="45"/>
      <c r="C49" s="45"/>
      <c r="D49" s="91"/>
      <c r="E49" s="127" t="s">
        <v>42</v>
      </c>
      <c r="F49" s="128"/>
      <c r="G49" s="92">
        <f>D47+D25</f>
        <v>231133</v>
      </c>
      <c r="H49" s="93"/>
    </row>
    <row r="50" spans="1:8" ht="16.5" thickBot="1">
      <c r="A50" s="77"/>
      <c r="B50" s="78"/>
      <c r="C50" s="94"/>
      <c r="D50" s="95"/>
      <c r="E50" s="118" t="s">
        <v>43</v>
      </c>
      <c r="F50" s="119"/>
      <c r="G50" s="96">
        <f>H4-G49</f>
        <v>-3296.320000000007</v>
      </c>
      <c r="H50" s="83"/>
    </row>
  </sheetData>
  <mergeCells count="5">
    <mergeCell ref="E50:F50"/>
    <mergeCell ref="A1:H1"/>
    <mergeCell ref="A8:H8"/>
    <mergeCell ref="A27:H27"/>
    <mergeCell ref="E49:F49"/>
  </mergeCells>
  <printOptions horizontalCentered="1"/>
  <pageMargins left="0" right="0" top="0.7" bottom="0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3" sqref="A3:IV3"/>
    </sheetView>
  </sheetViews>
  <sheetFormatPr defaultColWidth="9.140625" defaultRowHeight="12.75"/>
  <cols>
    <col min="1" max="1" width="28.140625" style="138" bestFit="1" customWidth="1"/>
    <col min="2" max="2" width="16.28125" style="144" bestFit="1" customWidth="1"/>
    <col min="3" max="3" width="22.57421875" style="137" customWidth="1"/>
    <col min="4" max="4" width="11.140625" style="137" bestFit="1" customWidth="1"/>
    <col min="5" max="16384" width="23.8515625" style="138" customWidth="1"/>
  </cols>
  <sheetData>
    <row r="1" spans="1:3" ht="18">
      <c r="A1" s="135" t="s">
        <v>55</v>
      </c>
      <c r="B1" s="136"/>
      <c r="C1" s="136"/>
    </row>
    <row r="2" spans="2:3" ht="18">
      <c r="B2" s="139" t="s">
        <v>44</v>
      </c>
      <c r="C2" s="137">
        <f>SUM(C4:C38)</f>
        <v>1524</v>
      </c>
    </row>
    <row r="3" spans="1:4" s="143" customFormat="1" ht="18.75" customHeight="1">
      <c r="A3" s="140" t="s">
        <v>45</v>
      </c>
      <c r="B3" s="141" t="s">
        <v>47</v>
      </c>
      <c r="C3" s="142" t="s">
        <v>145</v>
      </c>
      <c r="D3" s="142"/>
    </row>
    <row r="4" spans="1:3" ht="18">
      <c r="A4" s="138" t="s">
        <v>120</v>
      </c>
      <c r="B4" s="144">
        <v>39399</v>
      </c>
      <c r="C4" s="137">
        <f>127*COUNT(B4)</f>
        <v>127</v>
      </c>
    </row>
    <row r="5" spans="1:3" ht="18">
      <c r="A5" s="138" t="s">
        <v>121</v>
      </c>
      <c r="B5" s="144">
        <v>39399</v>
      </c>
      <c r="C5" s="137">
        <f aca="true" t="shared" si="0" ref="C5:C25">127*COUNT(B5)</f>
        <v>127</v>
      </c>
    </row>
    <row r="6" spans="1:3" ht="18">
      <c r="A6" s="138" t="s">
        <v>122</v>
      </c>
      <c r="B6" s="144">
        <v>39399</v>
      </c>
      <c r="C6" s="137">
        <f t="shared" si="0"/>
        <v>127</v>
      </c>
    </row>
    <row r="7" spans="1:3" ht="18">
      <c r="A7" s="138" t="s">
        <v>123</v>
      </c>
      <c r="B7" s="144">
        <v>39399</v>
      </c>
      <c r="C7" s="137">
        <f t="shared" si="0"/>
        <v>127</v>
      </c>
    </row>
    <row r="8" spans="1:3" ht="18">
      <c r="A8" s="138" t="s">
        <v>134</v>
      </c>
      <c r="B8" s="144">
        <v>39371</v>
      </c>
      <c r="C8" s="137">
        <f t="shared" si="0"/>
        <v>127</v>
      </c>
    </row>
    <row r="9" spans="1:3" ht="18">
      <c r="A9" s="138" t="s">
        <v>135</v>
      </c>
      <c r="B9" s="144">
        <v>39371</v>
      </c>
      <c r="C9" s="137">
        <f t="shared" si="0"/>
        <v>127</v>
      </c>
    </row>
    <row r="10" spans="1:3" ht="18">
      <c r="A10" s="138" t="s">
        <v>136</v>
      </c>
      <c r="B10" s="144">
        <v>39371</v>
      </c>
      <c r="C10" s="137">
        <f t="shared" si="0"/>
        <v>127</v>
      </c>
    </row>
    <row r="11" spans="1:3" ht="18">
      <c r="A11" s="138" t="s">
        <v>137</v>
      </c>
      <c r="B11" s="144">
        <v>39371</v>
      </c>
      <c r="C11" s="137">
        <f t="shared" si="0"/>
        <v>127</v>
      </c>
    </row>
    <row r="12" spans="1:3" ht="18">
      <c r="A12" s="138" t="s">
        <v>141</v>
      </c>
      <c r="B12" s="144">
        <v>39378</v>
      </c>
      <c r="C12" s="137">
        <f t="shared" si="0"/>
        <v>127</v>
      </c>
    </row>
    <row r="13" spans="1:3" ht="18">
      <c r="A13" s="138" t="s">
        <v>142</v>
      </c>
      <c r="B13" s="144">
        <v>39378</v>
      </c>
      <c r="C13" s="137">
        <f t="shared" si="0"/>
        <v>127</v>
      </c>
    </row>
    <row r="14" spans="1:3" ht="18">
      <c r="A14" s="138" t="s">
        <v>143</v>
      </c>
      <c r="B14" s="144">
        <v>39378</v>
      </c>
      <c r="C14" s="137">
        <f t="shared" si="0"/>
        <v>127</v>
      </c>
    </row>
    <row r="15" spans="1:3" ht="18">
      <c r="A15" s="138" t="s">
        <v>144</v>
      </c>
      <c r="B15" s="144">
        <v>39378</v>
      </c>
      <c r="C15" s="137">
        <f t="shared" si="0"/>
        <v>127</v>
      </c>
    </row>
    <row r="16" spans="2:3" ht="18">
      <c r="B16" s="145"/>
      <c r="C16" s="137">
        <f t="shared" si="0"/>
        <v>0</v>
      </c>
    </row>
    <row r="17" spans="2:3" ht="18">
      <c r="B17" s="145"/>
      <c r="C17" s="137">
        <f t="shared" si="0"/>
        <v>0</v>
      </c>
    </row>
    <row r="18" spans="2:3" ht="18">
      <c r="B18" s="145"/>
      <c r="C18" s="137">
        <f t="shared" si="0"/>
        <v>0</v>
      </c>
    </row>
    <row r="19" spans="2:3" ht="18">
      <c r="B19" s="145"/>
      <c r="C19" s="137">
        <f t="shared" si="0"/>
        <v>0</v>
      </c>
    </row>
    <row r="20" spans="2:3" ht="18">
      <c r="B20" s="146"/>
      <c r="C20" s="137">
        <f t="shared" si="0"/>
        <v>0</v>
      </c>
    </row>
    <row r="21" ht="18">
      <c r="C21" s="137">
        <f t="shared" si="0"/>
        <v>0</v>
      </c>
    </row>
    <row r="22" ht="18">
      <c r="C22" s="137">
        <f t="shared" si="0"/>
        <v>0</v>
      </c>
    </row>
    <row r="23" ht="18">
      <c r="C23" s="137">
        <f t="shared" si="0"/>
        <v>0</v>
      </c>
    </row>
    <row r="24" ht="18">
      <c r="C24" s="137">
        <f t="shared" si="0"/>
        <v>0</v>
      </c>
    </row>
    <row r="25" ht="18">
      <c r="C25" s="137">
        <f t="shared" si="0"/>
        <v>0</v>
      </c>
    </row>
    <row r="39" ht="18">
      <c r="D39" s="147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125" zoomScaleNormal="125" workbookViewId="0" topLeftCell="A1">
      <selection activeCell="I12" sqref="I12"/>
    </sheetView>
  </sheetViews>
  <sheetFormatPr defaultColWidth="9.140625" defaultRowHeight="12.75"/>
  <cols>
    <col min="1" max="1" width="17.28125" style="101" bestFit="1" customWidth="1"/>
    <col min="2" max="2" width="30.8515625" style="111" bestFit="1" customWidth="1"/>
    <col min="3" max="3" width="9.140625" style="111" bestFit="1" customWidth="1"/>
    <col min="4" max="4" width="10.140625" style="111" bestFit="1" customWidth="1"/>
    <col min="5" max="5" width="9.140625" style="114" bestFit="1" customWidth="1"/>
    <col min="6" max="6" width="5.57421875" style="115" bestFit="1" customWidth="1"/>
    <col min="7" max="7" width="10.7109375" style="112" bestFit="1" customWidth="1"/>
    <col min="8" max="8" width="11.7109375" style="112" bestFit="1" customWidth="1"/>
    <col min="9" max="9" width="6.140625" style="112" bestFit="1" customWidth="1"/>
    <col min="10" max="16384" width="23.8515625" style="101" customWidth="1"/>
  </cols>
  <sheetData>
    <row r="1" spans="1:8" ht="12.75">
      <c r="A1" s="133" t="s">
        <v>56</v>
      </c>
      <c r="B1" s="134"/>
      <c r="C1" s="134"/>
      <c r="D1" s="134"/>
      <c r="E1" s="134"/>
      <c r="F1" s="134"/>
      <c r="G1" s="134"/>
      <c r="H1" s="134"/>
    </row>
    <row r="2" spans="5:8" ht="12.75">
      <c r="E2" s="131" t="s">
        <v>44</v>
      </c>
      <c r="F2" s="132"/>
      <c r="G2" s="113"/>
      <c r="H2" s="112">
        <f>SUM(H4:H39)</f>
        <v>3201</v>
      </c>
    </row>
    <row r="3" spans="1:8" s="3" customFormat="1" ht="12.75">
      <c r="A3" s="3" t="s">
        <v>45</v>
      </c>
      <c r="B3" s="3" t="s">
        <v>46</v>
      </c>
      <c r="C3" s="3" t="s">
        <v>10</v>
      </c>
      <c r="D3" s="10" t="s">
        <v>47</v>
      </c>
      <c r="E3" s="3" t="s">
        <v>12</v>
      </c>
      <c r="F3" s="99" t="s">
        <v>52</v>
      </c>
      <c r="G3" s="9" t="s">
        <v>54</v>
      </c>
      <c r="H3" s="9" t="s">
        <v>48</v>
      </c>
    </row>
    <row r="4" spans="1:9" ht="12.75">
      <c r="A4" s="101" t="s">
        <v>72</v>
      </c>
      <c r="B4" s="111" t="s">
        <v>73</v>
      </c>
      <c r="C4" s="111" t="s">
        <v>74</v>
      </c>
      <c r="D4" s="114">
        <v>39400</v>
      </c>
      <c r="E4" s="112">
        <v>367</v>
      </c>
      <c r="F4" s="115">
        <v>3</v>
      </c>
      <c r="G4" s="112">
        <f aca="true" t="shared" si="0" ref="G4:G26">127*F4</f>
        <v>381</v>
      </c>
      <c r="H4" s="116">
        <f>E4+G4</f>
        <v>748</v>
      </c>
      <c r="I4" s="101">
        <v>22816</v>
      </c>
    </row>
    <row r="5" spans="1:9" ht="12.75">
      <c r="A5" s="101" t="s">
        <v>77</v>
      </c>
      <c r="B5" s="111" t="s">
        <v>76</v>
      </c>
      <c r="C5" s="111" t="s">
        <v>75</v>
      </c>
      <c r="D5" s="114">
        <v>39377</v>
      </c>
      <c r="E5" s="112">
        <v>200</v>
      </c>
      <c r="G5" s="112">
        <f t="shared" si="0"/>
        <v>0</v>
      </c>
      <c r="H5" s="116">
        <f aca="true" t="shared" si="1" ref="H5:H26">E5+G5</f>
        <v>200</v>
      </c>
      <c r="I5" s="101">
        <v>22426</v>
      </c>
    </row>
    <row r="6" spans="1:9" ht="12.75">
      <c r="A6" s="101" t="s">
        <v>77</v>
      </c>
      <c r="B6" s="111" t="s">
        <v>76</v>
      </c>
      <c r="C6" s="111" t="s">
        <v>75</v>
      </c>
      <c r="D6" s="114">
        <v>39378</v>
      </c>
      <c r="E6" s="112">
        <v>200</v>
      </c>
      <c r="G6" s="112">
        <f t="shared" si="0"/>
        <v>0</v>
      </c>
      <c r="H6" s="116">
        <f t="shared" si="1"/>
        <v>200</v>
      </c>
      <c r="I6" s="101">
        <v>22426</v>
      </c>
    </row>
    <row r="7" spans="1:9" ht="12.75">
      <c r="A7" s="101" t="s">
        <v>91</v>
      </c>
      <c r="B7" s="111" t="s">
        <v>95</v>
      </c>
      <c r="C7" s="111" t="s">
        <v>92</v>
      </c>
      <c r="D7" s="114" t="s">
        <v>93</v>
      </c>
      <c r="E7" s="112">
        <v>215</v>
      </c>
      <c r="G7" s="112">
        <f t="shared" si="0"/>
        <v>0</v>
      </c>
      <c r="H7" s="116">
        <f t="shared" si="1"/>
        <v>215</v>
      </c>
      <c r="I7" s="101">
        <v>22811</v>
      </c>
    </row>
    <row r="8" spans="1:9" ht="12.75">
      <c r="A8" s="101" t="s">
        <v>94</v>
      </c>
      <c r="B8" s="111" t="s">
        <v>95</v>
      </c>
      <c r="C8" s="111" t="s">
        <v>92</v>
      </c>
      <c r="D8" s="114" t="s">
        <v>96</v>
      </c>
      <c r="E8" s="112">
        <v>215</v>
      </c>
      <c r="G8" s="112">
        <f t="shared" si="0"/>
        <v>0</v>
      </c>
      <c r="H8" s="116">
        <f t="shared" si="1"/>
        <v>215</v>
      </c>
      <c r="I8" s="101">
        <v>22811</v>
      </c>
    </row>
    <row r="9" spans="1:9" ht="12.75">
      <c r="A9" s="101" t="s">
        <v>97</v>
      </c>
      <c r="B9" s="111" t="s">
        <v>76</v>
      </c>
      <c r="C9" s="111" t="s">
        <v>98</v>
      </c>
      <c r="D9" s="114">
        <v>39377</v>
      </c>
      <c r="E9" s="112">
        <v>250</v>
      </c>
      <c r="G9" s="112">
        <f t="shared" si="0"/>
        <v>0</v>
      </c>
      <c r="H9" s="116">
        <f t="shared" si="1"/>
        <v>250</v>
      </c>
      <c r="I9" s="101">
        <v>22809</v>
      </c>
    </row>
    <row r="10" spans="1:9" ht="12.75">
      <c r="A10" s="101" t="s">
        <v>99</v>
      </c>
      <c r="B10" s="111" t="s">
        <v>76</v>
      </c>
      <c r="C10" s="111" t="s">
        <v>98</v>
      </c>
      <c r="D10" s="114">
        <v>39377</v>
      </c>
      <c r="E10" s="112">
        <v>250</v>
      </c>
      <c r="G10" s="112">
        <f t="shared" si="0"/>
        <v>0</v>
      </c>
      <c r="H10" s="116">
        <f t="shared" si="1"/>
        <v>250</v>
      </c>
      <c r="I10" s="101">
        <v>22809</v>
      </c>
    </row>
    <row r="11" spans="1:9" ht="12.75">
      <c r="A11" s="101" t="s">
        <v>115</v>
      </c>
      <c r="B11" s="111" t="s">
        <v>116</v>
      </c>
      <c r="C11" s="111" t="s">
        <v>117</v>
      </c>
      <c r="D11" s="114">
        <v>39352</v>
      </c>
      <c r="E11" s="112">
        <v>0</v>
      </c>
      <c r="F11" s="115">
        <v>2</v>
      </c>
      <c r="G11" s="112">
        <f t="shared" si="0"/>
        <v>254</v>
      </c>
      <c r="H11" s="116">
        <f t="shared" si="1"/>
        <v>254</v>
      </c>
      <c r="I11" s="101"/>
    </row>
    <row r="12" spans="1:9" ht="12.75">
      <c r="A12" s="101" t="s">
        <v>131</v>
      </c>
      <c r="B12" s="111" t="s">
        <v>132</v>
      </c>
      <c r="C12" s="111" t="s">
        <v>133</v>
      </c>
      <c r="D12" s="114">
        <v>39396</v>
      </c>
      <c r="E12" s="112">
        <v>225</v>
      </c>
      <c r="G12" s="112">
        <f t="shared" si="0"/>
        <v>0</v>
      </c>
      <c r="H12" s="116">
        <f t="shared" si="1"/>
        <v>225</v>
      </c>
      <c r="I12" s="101"/>
    </row>
    <row r="13" spans="1:9" ht="12.75">
      <c r="A13" s="101" t="s">
        <v>122</v>
      </c>
      <c r="B13" s="111" t="s">
        <v>138</v>
      </c>
      <c r="C13" s="111" t="s">
        <v>139</v>
      </c>
      <c r="D13" s="114">
        <v>39428</v>
      </c>
      <c r="E13" s="112">
        <v>195</v>
      </c>
      <c r="F13" s="115">
        <v>1</v>
      </c>
      <c r="G13" s="112">
        <f t="shared" si="0"/>
        <v>127</v>
      </c>
      <c r="H13" s="116">
        <f t="shared" si="1"/>
        <v>322</v>
      </c>
      <c r="I13" s="101">
        <v>23063</v>
      </c>
    </row>
    <row r="14" spans="1:9" ht="12.75">
      <c r="A14" s="101" t="s">
        <v>140</v>
      </c>
      <c r="B14" s="111" t="s">
        <v>138</v>
      </c>
      <c r="C14" s="111" t="s">
        <v>139</v>
      </c>
      <c r="D14" s="114">
        <v>39428</v>
      </c>
      <c r="E14" s="112">
        <v>195</v>
      </c>
      <c r="F14" s="115">
        <v>1</v>
      </c>
      <c r="G14" s="112">
        <f t="shared" si="0"/>
        <v>127</v>
      </c>
      <c r="H14" s="116">
        <f t="shared" si="1"/>
        <v>322</v>
      </c>
      <c r="I14" s="101">
        <v>23063</v>
      </c>
    </row>
    <row r="15" spans="4:9" ht="12.75">
      <c r="D15" s="117"/>
      <c r="E15" s="112">
        <v>0</v>
      </c>
      <c r="G15" s="112">
        <f>127*F15</f>
        <v>0</v>
      </c>
      <c r="H15" s="116">
        <f>E15+G15</f>
        <v>0</v>
      </c>
      <c r="I15" s="101"/>
    </row>
    <row r="16" spans="4:9" ht="12.75">
      <c r="D16" s="114"/>
      <c r="E16" s="112">
        <v>0</v>
      </c>
      <c r="G16" s="112">
        <f t="shared" si="0"/>
        <v>0</v>
      </c>
      <c r="H16" s="116">
        <f t="shared" si="1"/>
        <v>0</v>
      </c>
      <c r="I16" s="101"/>
    </row>
    <row r="17" spans="5:8" ht="12.75">
      <c r="E17" s="112">
        <v>0</v>
      </c>
      <c r="G17" s="112">
        <f t="shared" si="0"/>
        <v>0</v>
      </c>
      <c r="H17" s="116">
        <f>E17+G17</f>
        <v>0</v>
      </c>
    </row>
    <row r="18" spans="4:9" ht="12.75">
      <c r="D18" s="114"/>
      <c r="E18" s="112">
        <v>0</v>
      </c>
      <c r="G18" s="112">
        <f t="shared" si="0"/>
        <v>0</v>
      </c>
      <c r="H18" s="116">
        <f t="shared" si="1"/>
        <v>0</v>
      </c>
      <c r="I18" s="101"/>
    </row>
    <row r="19" spans="4:9" ht="12.75">
      <c r="D19" s="114"/>
      <c r="E19" s="112">
        <v>0</v>
      </c>
      <c r="G19" s="112">
        <f t="shared" si="0"/>
        <v>0</v>
      </c>
      <c r="H19" s="116">
        <f t="shared" si="1"/>
        <v>0</v>
      </c>
      <c r="I19" s="101"/>
    </row>
    <row r="20" spans="4:9" ht="13.5" customHeight="1">
      <c r="D20" s="114"/>
      <c r="E20" s="112">
        <v>0</v>
      </c>
      <c r="G20" s="112">
        <f t="shared" si="0"/>
        <v>0</v>
      </c>
      <c r="H20" s="116">
        <f t="shared" si="1"/>
        <v>0</v>
      </c>
      <c r="I20" s="101"/>
    </row>
    <row r="21" spans="4:9" ht="12.75">
      <c r="D21" s="114"/>
      <c r="E21" s="112">
        <v>0</v>
      </c>
      <c r="G21" s="112">
        <f t="shared" si="0"/>
        <v>0</v>
      </c>
      <c r="H21" s="116">
        <f t="shared" si="1"/>
        <v>0</v>
      </c>
      <c r="I21" s="101"/>
    </row>
    <row r="22" spans="5:9" ht="12.75">
      <c r="E22" s="112">
        <v>0</v>
      </c>
      <c r="G22" s="112">
        <f t="shared" si="0"/>
        <v>0</v>
      </c>
      <c r="H22" s="116">
        <f t="shared" si="1"/>
        <v>0</v>
      </c>
      <c r="I22" s="101"/>
    </row>
    <row r="23" spans="5:9" ht="12.75">
      <c r="E23" s="112">
        <v>0</v>
      </c>
      <c r="G23" s="112">
        <f t="shared" si="0"/>
        <v>0</v>
      </c>
      <c r="H23" s="116">
        <f t="shared" si="1"/>
        <v>0</v>
      </c>
      <c r="I23" s="101"/>
    </row>
    <row r="24" spans="5:9" ht="12.75">
      <c r="E24" s="112">
        <v>0</v>
      </c>
      <c r="G24" s="112">
        <f t="shared" si="0"/>
        <v>0</v>
      </c>
      <c r="H24" s="116">
        <f t="shared" si="1"/>
        <v>0</v>
      </c>
      <c r="I24" s="101"/>
    </row>
    <row r="25" spans="5:9" ht="12.75">
      <c r="E25" s="112">
        <v>0</v>
      </c>
      <c r="G25" s="112">
        <f t="shared" si="0"/>
        <v>0</v>
      </c>
      <c r="H25" s="116">
        <f t="shared" si="1"/>
        <v>0</v>
      </c>
      <c r="I25" s="101"/>
    </row>
    <row r="26" spans="5:9" ht="12.75">
      <c r="E26" s="112">
        <v>0</v>
      </c>
      <c r="G26" s="112">
        <f t="shared" si="0"/>
        <v>0</v>
      </c>
      <c r="H26" s="116">
        <f t="shared" si="1"/>
        <v>0</v>
      </c>
      <c r="I26" s="101"/>
    </row>
    <row r="27" spans="5:9" ht="12.75">
      <c r="E27" s="112">
        <v>0</v>
      </c>
      <c r="I27" s="101"/>
    </row>
    <row r="28" spans="5:9" ht="12.75">
      <c r="E28" s="112">
        <v>0</v>
      </c>
      <c r="I28" s="101"/>
    </row>
    <row r="29" spans="5:9" ht="12.75">
      <c r="E29" s="112"/>
      <c r="I29" s="101"/>
    </row>
    <row r="30" spans="5:9" ht="12.75">
      <c r="E30" s="112"/>
      <c r="I30" s="101"/>
    </row>
    <row r="31" spans="5:9" ht="12.75">
      <c r="E31" s="112"/>
      <c r="I31" s="101"/>
    </row>
    <row r="32" spans="5:9" ht="12.75">
      <c r="E32" s="112"/>
      <c r="I32" s="101"/>
    </row>
    <row r="33" spans="5:9" ht="12.75">
      <c r="E33" s="112"/>
      <c r="I33" s="101"/>
    </row>
    <row r="34" ht="12.75">
      <c r="E34" s="112"/>
    </row>
    <row r="35" ht="12.75">
      <c r="E35" s="112"/>
    </row>
    <row r="36" ht="12.75">
      <c r="E36" s="112"/>
    </row>
    <row r="40" ht="12.75">
      <c r="I40" s="9"/>
    </row>
  </sheetData>
  <mergeCells count="2">
    <mergeCell ref="E2:F2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B4" sqref="B4"/>
    </sheetView>
  </sheetViews>
  <sheetFormatPr defaultColWidth="9.140625" defaultRowHeight="12.75"/>
  <cols>
    <col min="1" max="1" width="12.421875" style="0" bestFit="1" customWidth="1"/>
    <col min="2" max="2" width="15.8515625" style="0" bestFit="1" customWidth="1"/>
    <col min="3" max="3" width="33.421875" style="0" bestFit="1" customWidth="1"/>
    <col min="4" max="5" width="10.00390625" style="1" customWidth="1"/>
    <col min="6" max="6" width="7.57421875" style="0" customWidth="1"/>
    <col min="7" max="7" width="10.28125" style="0" bestFit="1" customWidth="1"/>
    <col min="8" max="16384" width="15.00390625" style="0" customWidth="1"/>
  </cols>
  <sheetData>
    <row r="1" spans="1:7" ht="15.75">
      <c r="A1" s="129" t="s">
        <v>35</v>
      </c>
      <c r="B1" s="130"/>
      <c r="C1" s="130"/>
      <c r="D1" s="130"/>
      <c r="E1" s="130"/>
      <c r="F1" s="130"/>
      <c r="G1" s="130"/>
    </row>
    <row r="2" spans="6:7" ht="12.75">
      <c r="F2" s="6" t="s">
        <v>49</v>
      </c>
      <c r="G2" s="7">
        <f>SUM(G5:G157)</f>
        <v>381</v>
      </c>
    </row>
    <row r="4" spans="1:7" s="8" customFormat="1" ht="24" customHeight="1">
      <c r="A4" s="8" t="s">
        <v>45</v>
      </c>
      <c r="B4" s="8" t="s">
        <v>10</v>
      </c>
      <c r="C4" s="8" t="s">
        <v>50</v>
      </c>
      <c r="D4" s="8" t="s">
        <v>61</v>
      </c>
      <c r="E4" s="8" t="s">
        <v>60</v>
      </c>
      <c r="F4" s="8" t="s">
        <v>51</v>
      </c>
      <c r="G4" s="8" t="s">
        <v>12</v>
      </c>
    </row>
    <row r="5" spans="1:7" ht="12.75">
      <c r="A5" t="s">
        <v>118</v>
      </c>
      <c r="B5" t="s">
        <v>74</v>
      </c>
      <c r="C5" s="100" t="s">
        <v>119</v>
      </c>
      <c r="D5" s="97">
        <v>39346</v>
      </c>
      <c r="E5" s="97">
        <v>39384</v>
      </c>
      <c r="F5" s="1"/>
      <c r="G5" s="2">
        <f aca="true" t="shared" si="0" ref="G5:G28">127*COUNT(E5)</f>
        <v>127</v>
      </c>
    </row>
    <row r="6" spans="1:7" ht="12.75">
      <c r="A6" t="s">
        <v>124</v>
      </c>
      <c r="B6" t="s">
        <v>74</v>
      </c>
      <c r="C6" s="100" t="s">
        <v>125</v>
      </c>
      <c r="D6" s="97">
        <v>39346</v>
      </c>
      <c r="E6" s="97">
        <v>39392</v>
      </c>
      <c r="F6" s="1"/>
      <c r="G6" s="2">
        <f>127*COUNT(E6)</f>
        <v>127</v>
      </c>
    </row>
    <row r="7" spans="1:7" ht="12.75">
      <c r="A7" t="s">
        <v>126</v>
      </c>
      <c r="B7" t="s">
        <v>127</v>
      </c>
      <c r="C7" s="101" t="s">
        <v>128</v>
      </c>
      <c r="D7" s="97">
        <v>39357</v>
      </c>
      <c r="E7" s="97">
        <v>39371</v>
      </c>
      <c r="F7" s="1"/>
      <c r="G7" s="2">
        <f t="shared" si="0"/>
        <v>127</v>
      </c>
    </row>
    <row r="8" spans="3:7" ht="12.75">
      <c r="C8" s="100"/>
      <c r="D8" s="97"/>
      <c r="E8" s="97"/>
      <c r="F8" s="1"/>
      <c r="G8" s="2">
        <f t="shared" si="0"/>
        <v>0</v>
      </c>
    </row>
    <row r="9" spans="3:7" ht="12.75">
      <c r="C9" s="101"/>
      <c r="D9" s="97"/>
      <c r="E9" s="97"/>
      <c r="F9" s="1"/>
      <c r="G9" s="2">
        <f t="shared" si="0"/>
        <v>0</v>
      </c>
    </row>
    <row r="10" spans="3:7" ht="12.75">
      <c r="C10" s="100"/>
      <c r="D10" s="97"/>
      <c r="E10" s="97"/>
      <c r="F10" s="1"/>
      <c r="G10" s="2">
        <f t="shared" si="0"/>
        <v>0</v>
      </c>
    </row>
    <row r="11" spans="3:7" ht="12.75">
      <c r="C11" s="100"/>
      <c r="D11" s="97"/>
      <c r="E11" s="97"/>
      <c r="F11" s="1"/>
      <c r="G11" s="2">
        <f t="shared" si="0"/>
        <v>0</v>
      </c>
    </row>
    <row r="12" spans="3:7" ht="12.75">
      <c r="C12" s="5"/>
      <c r="D12" s="97"/>
      <c r="E12" s="97"/>
      <c r="F12" s="1"/>
      <c r="G12" s="2">
        <f t="shared" si="0"/>
        <v>0</v>
      </c>
    </row>
    <row r="13" spans="3:7" ht="12.75">
      <c r="C13" s="5"/>
      <c r="D13" s="97"/>
      <c r="E13" s="97"/>
      <c r="F13" s="1"/>
      <c r="G13" s="2">
        <f t="shared" si="0"/>
        <v>0</v>
      </c>
    </row>
    <row r="14" spans="3:7" ht="12.75">
      <c r="C14" s="5"/>
      <c r="F14" s="1"/>
      <c r="G14" s="2">
        <f t="shared" si="0"/>
        <v>0</v>
      </c>
    </row>
    <row r="15" spans="3:7" ht="12.75">
      <c r="C15" s="5"/>
      <c r="F15" s="1"/>
      <c r="G15" s="2">
        <f t="shared" si="0"/>
        <v>0</v>
      </c>
    </row>
    <row r="16" spans="3:7" ht="12.75">
      <c r="C16" s="5"/>
      <c r="F16" s="1"/>
      <c r="G16" s="2">
        <f t="shared" si="0"/>
        <v>0</v>
      </c>
    </row>
    <row r="17" spans="3:7" ht="12.75">
      <c r="C17" s="5"/>
      <c r="F17" s="1"/>
      <c r="G17" s="2">
        <f t="shared" si="0"/>
        <v>0</v>
      </c>
    </row>
    <row r="18" spans="3:7" ht="12.75">
      <c r="C18" s="5"/>
      <c r="F18" s="1"/>
      <c r="G18" s="2">
        <f t="shared" si="0"/>
        <v>0</v>
      </c>
    </row>
    <row r="19" spans="3:7" ht="12.75">
      <c r="C19" s="5"/>
      <c r="F19" s="1"/>
      <c r="G19" s="2">
        <f t="shared" si="0"/>
        <v>0</v>
      </c>
    </row>
    <row r="20" spans="3:7" ht="12.75">
      <c r="C20" s="5"/>
      <c r="F20" s="1"/>
      <c r="G20" s="2">
        <f t="shared" si="0"/>
        <v>0</v>
      </c>
    </row>
    <row r="21" spans="3:7" ht="12.75">
      <c r="C21" s="5"/>
      <c r="F21" s="1"/>
      <c r="G21" s="2">
        <f t="shared" si="0"/>
        <v>0</v>
      </c>
    </row>
    <row r="22" spans="3:7" ht="12.75">
      <c r="C22" s="5"/>
      <c r="F22" s="1"/>
      <c r="G22" s="2">
        <f t="shared" si="0"/>
        <v>0</v>
      </c>
    </row>
    <row r="23" spans="3:7" ht="12.75">
      <c r="C23" s="5"/>
      <c r="F23" s="1"/>
      <c r="G23" s="2">
        <f t="shared" si="0"/>
        <v>0</v>
      </c>
    </row>
    <row r="24" spans="3:7" ht="12.75">
      <c r="C24" s="5"/>
      <c r="F24" s="1"/>
      <c r="G24" s="2">
        <f t="shared" si="0"/>
        <v>0</v>
      </c>
    </row>
    <row r="25" spans="3:7" ht="12.75">
      <c r="C25" s="5"/>
      <c r="F25" s="1"/>
      <c r="G25" s="2">
        <f t="shared" si="0"/>
        <v>0</v>
      </c>
    </row>
    <row r="26" spans="3:7" ht="12.75">
      <c r="C26" s="5"/>
      <c r="F26" s="1"/>
      <c r="G26" s="2">
        <f t="shared" si="0"/>
        <v>0</v>
      </c>
    </row>
    <row r="27" spans="3:7" ht="12.75">
      <c r="C27" s="5"/>
      <c r="F27" s="1"/>
      <c r="G27" s="2">
        <f t="shared" si="0"/>
        <v>0</v>
      </c>
    </row>
    <row r="28" spans="3:7" ht="12.75">
      <c r="C28" s="5"/>
      <c r="F28" s="1"/>
      <c r="G28" s="2">
        <f t="shared" si="0"/>
        <v>0</v>
      </c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140" zoomScaleNormal="140" workbookViewId="0" topLeftCell="A1">
      <selection activeCell="F11" sqref="F11"/>
    </sheetView>
  </sheetViews>
  <sheetFormatPr defaultColWidth="9.140625" defaultRowHeight="12.75"/>
  <cols>
    <col min="1" max="1" width="9.8515625" style="101" bestFit="1" customWidth="1"/>
    <col min="2" max="2" width="6.7109375" style="101" bestFit="1" customWidth="1"/>
    <col min="3" max="3" width="25.7109375" style="101" bestFit="1" customWidth="1"/>
    <col min="4" max="4" width="15.140625" style="101" bestFit="1" customWidth="1"/>
    <col min="5" max="5" width="22.8515625" style="101" bestFit="1" customWidth="1"/>
    <col min="6" max="6" width="12.140625" style="110" bestFit="1" customWidth="1"/>
    <col min="7" max="7" width="2.7109375" style="101" bestFit="1" customWidth="1"/>
    <col min="8" max="16384" width="8.7109375" style="101" customWidth="1"/>
  </cols>
  <sheetData>
    <row r="1" spans="1:6" s="3" customFormat="1" ht="12.75">
      <c r="A1" s="3" t="s">
        <v>47</v>
      </c>
      <c r="B1" s="3" t="s">
        <v>59</v>
      </c>
      <c r="C1" s="3" t="s">
        <v>58</v>
      </c>
      <c r="D1" s="3" t="s">
        <v>57</v>
      </c>
      <c r="E1" s="3" t="s">
        <v>11</v>
      </c>
      <c r="F1" s="9" t="s">
        <v>12</v>
      </c>
    </row>
    <row r="2" spans="1:6" ht="12.75">
      <c r="A2" s="100">
        <v>39223</v>
      </c>
      <c r="B2" s="101">
        <v>22094</v>
      </c>
      <c r="C2" s="101" t="s">
        <v>70</v>
      </c>
      <c r="D2" s="101" t="s">
        <v>69</v>
      </c>
      <c r="E2" s="101" t="s">
        <v>68</v>
      </c>
      <c r="F2" s="110">
        <v>11590</v>
      </c>
    </row>
    <row r="3" spans="1:6" ht="12.75">
      <c r="A3" s="100">
        <v>39300</v>
      </c>
      <c r="B3" s="101">
        <v>22425</v>
      </c>
      <c r="C3" s="101" t="s">
        <v>103</v>
      </c>
      <c r="D3" s="101" t="s">
        <v>104</v>
      </c>
      <c r="E3" s="101" t="s">
        <v>105</v>
      </c>
      <c r="F3" s="110">
        <v>3700</v>
      </c>
    </row>
    <row r="4" spans="1:6" ht="12.75">
      <c r="A4" s="100">
        <v>39300</v>
      </c>
      <c r="B4" s="101">
        <v>22426</v>
      </c>
      <c r="C4" s="101" t="s">
        <v>100</v>
      </c>
      <c r="D4" s="101" t="s">
        <v>104</v>
      </c>
      <c r="E4" s="101" t="s">
        <v>102</v>
      </c>
      <c r="F4" s="110">
        <v>400</v>
      </c>
    </row>
    <row r="5" spans="1:6" ht="12.75">
      <c r="A5" s="100">
        <v>39301</v>
      </c>
      <c r="B5" s="101">
        <v>22433</v>
      </c>
      <c r="C5" s="101" t="s">
        <v>36</v>
      </c>
      <c r="D5" s="101" t="s">
        <v>104</v>
      </c>
      <c r="E5" s="101" t="s">
        <v>110</v>
      </c>
      <c r="F5" s="110">
        <v>1800</v>
      </c>
    </row>
    <row r="6" spans="1:6" ht="12.75">
      <c r="A6" s="100">
        <v>39301</v>
      </c>
      <c r="B6" s="101">
        <v>22436</v>
      </c>
      <c r="C6" s="101" t="s">
        <v>103</v>
      </c>
      <c r="D6" s="101" t="s">
        <v>104</v>
      </c>
      <c r="E6" s="101" t="s">
        <v>106</v>
      </c>
      <c r="F6" s="110">
        <v>4000</v>
      </c>
    </row>
    <row r="7" spans="1:6" ht="12.75">
      <c r="A7" s="100">
        <v>39336</v>
      </c>
      <c r="B7" s="101">
        <v>22809</v>
      </c>
      <c r="C7" s="101" t="s">
        <v>100</v>
      </c>
      <c r="D7" s="101" t="s">
        <v>101</v>
      </c>
      <c r="E7" s="101" t="s">
        <v>102</v>
      </c>
      <c r="F7" s="110">
        <v>500</v>
      </c>
    </row>
    <row r="8" spans="1:6" ht="12.75">
      <c r="A8" s="100">
        <v>39337</v>
      </c>
      <c r="B8" s="101">
        <v>22811</v>
      </c>
      <c r="C8" s="101" t="s">
        <v>90</v>
      </c>
      <c r="D8" s="101" t="s">
        <v>89</v>
      </c>
      <c r="E8" s="101" t="s">
        <v>88</v>
      </c>
      <c r="F8" s="110">
        <v>430</v>
      </c>
    </row>
    <row r="9" spans="1:6" ht="12.75">
      <c r="A9" s="100">
        <v>39337</v>
      </c>
      <c r="B9" s="101">
        <v>22816</v>
      </c>
      <c r="C9" s="101" t="s">
        <v>107</v>
      </c>
      <c r="D9" s="101" t="s">
        <v>108</v>
      </c>
      <c r="E9" s="101" t="s">
        <v>109</v>
      </c>
      <c r="F9" s="110">
        <v>367</v>
      </c>
    </row>
    <row r="10" spans="1:6" ht="12.75">
      <c r="A10" s="100">
        <v>39343</v>
      </c>
      <c r="B10" s="101">
        <v>23025</v>
      </c>
      <c r="C10" s="101" t="s">
        <v>112</v>
      </c>
      <c r="D10" s="101" t="s">
        <v>113</v>
      </c>
      <c r="E10" s="101" t="s">
        <v>114</v>
      </c>
      <c r="F10" s="110">
        <v>406.78</v>
      </c>
    </row>
    <row r="11" spans="1:6" ht="12.75">
      <c r="A11" s="100">
        <v>39360</v>
      </c>
      <c r="B11" s="101">
        <v>23062</v>
      </c>
      <c r="C11" s="101" t="s">
        <v>129</v>
      </c>
      <c r="D11" s="101" t="s">
        <v>130</v>
      </c>
      <c r="E11" s="101" t="s">
        <v>46</v>
      </c>
      <c r="F11" s="110">
        <v>225</v>
      </c>
    </row>
  </sheetData>
  <printOptions gridLines="1"/>
  <pageMargins left="0.75" right="0.75" top="1" bottom="1" header="0.5" footer="0.5"/>
  <pageSetup fitToHeight="0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E2" sqref="E2"/>
    </sheetView>
  </sheetViews>
  <sheetFormatPr defaultColWidth="9.140625" defaultRowHeight="12.75"/>
  <cols>
    <col min="1" max="1" width="11.140625" style="0" bestFit="1" customWidth="1"/>
    <col min="2" max="2" width="20.7109375" style="0" bestFit="1" customWidth="1"/>
    <col min="3" max="3" width="6.140625" style="0" bestFit="1" customWidth="1"/>
    <col min="4" max="4" width="7.7109375" style="2" bestFit="1" customWidth="1"/>
    <col min="5" max="5" width="10.57421875" style="2" customWidth="1"/>
    <col min="6" max="16384" width="10.57421875" style="0" customWidth="1"/>
  </cols>
  <sheetData>
    <row r="1" spans="1:5" s="4" customFormat="1" ht="25.5">
      <c r="A1" s="4" t="s">
        <v>45</v>
      </c>
      <c r="B1" s="4" t="s">
        <v>81</v>
      </c>
      <c r="C1" s="4" t="s">
        <v>84</v>
      </c>
      <c r="D1" s="98" t="s">
        <v>85</v>
      </c>
      <c r="E1" s="98" t="s">
        <v>48</v>
      </c>
    </row>
    <row r="2" spans="1:5" ht="12.75">
      <c r="A2" t="s">
        <v>82</v>
      </c>
      <c r="B2" t="s">
        <v>83</v>
      </c>
      <c r="C2">
        <v>60</v>
      </c>
      <c r="D2" s="2">
        <v>29.66</v>
      </c>
      <c r="E2" s="2">
        <f>C2*D2</f>
        <v>1779.6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2006-10-02T14:35:41Z</cp:lastPrinted>
  <dcterms:created xsi:type="dcterms:W3CDTF">2006-09-22T18:46:11Z</dcterms:created>
  <dcterms:modified xsi:type="dcterms:W3CDTF">2007-10-09T14:31:15Z</dcterms:modified>
  <cp:category/>
  <cp:version/>
  <cp:contentType/>
  <cp:contentStatus/>
</cp:coreProperties>
</file>