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Budget" sheetId="1" r:id="rId1"/>
    <sheet name="7-8 Parent " sheetId="2" r:id="rId2"/>
    <sheet name="Conferences" sheetId="3" r:id="rId3"/>
    <sheet name="Writing" sheetId="4" r:id="rId4"/>
    <sheet name="Non Conference PO" sheetId="5" r:id="rId5"/>
    <sheet name="Timesheet" sheetId="6" r:id="rId6"/>
    <sheet name="GATE " sheetId="7" r:id="rId7"/>
    <sheet name="Rotating Conferences" sheetId="8" r:id="rId8"/>
  </sheets>
  <definedNames/>
  <calcPr fullCalcOnLoad="1"/>
</workbook>
</file>

<file path=xl/sharedStrings.xml><?xml version="1.0" encoding="utf-8"?>
<sst xmlns="http://schemas.openxmlformats.org/spreadsheetml/2006/main" count="361" uniqueCount="195">
  <si>
    <t>Carry over</t>
  </si>
  <si>
    <t>10th Grade Counseling</t>
  </si>
  <si>
    <t>Approximate State</t>
  </si>
  <si>
    <t>Intervention Funds</t>
  </si>
  <si>
    <t>Total</t>
  </si>
  <si>
    <t>GATE</t>
  </si>
  <si>
    <t>Spent</t>
  </si>
  <si>
    <t>Balance</t>
  </si>
  <si>
    <t>SCHOOL-WIDE PRIORITIES</t>
  </si>
  <si>
    <t>Category</t>
  </si>
  <si>
    <t>Dept.</t>
  </si>
  <si>
    <t>Item</t>
  </si>
  <si>
    <t>Cost</t>
  </si>
  <si>
    <t>ESLRs</t>
  </si>
  <si>
    <t>PERSUP</t>
  </si>
  <si>
    <t>All</t>
  </si>
  <si>
    <t>Resource Manager--SSMRC</t>
  </si>
  <si>
    <t>encumbered</t>
  </si>
  <si>
    <t>Science aide</t>
  </si>
  <si>
    <t>SI Coordinator (includes 8.25% STRS)</t>
  </si>
  <si>
    <t>Library Aide</t>
  </si>
  <si>
    <t>Health clerk</t>
  </si>
  <si>
    <t>Technology Support</t>
  </si>
  <si>
    <t xml:space="preserve">Total </t>
  </si>
  <si>
    <t>Sm Schs.</t>
  </si>
  <si>
    <t>7-8 Conference Days</t>
  </si>
  <si>
    <t>Conferences</t>
  </si>
  <si>
    <t>9th-12th</t>
  </si>
  <si>
    <t>Academic Decathlon 2006-07</t>
  </si>
  <si>
    <t>TECH</t>
  </si>
  <si>
    <t>7th-12th</t>
  </si>
  <si>
    <t>IRC on-line subscriptions</t>
  </si>
  <si>
    <t>PERS</t>
  </si>
  <si>
    <t>Writing Days</t>
  </si>
  <si>
    <t>Turnitin.com</t>
  </si>
  <si>
    <t>Pinnacle Maintenance</t>
  </si>
  <si>
    <t>Intervention</t>
  </si>
  <si>
    <t>Saturday School</t>
  </si>
  <si>
    <t>Total Used</t>
  </si>
  <si>
    <t>Name</t>
  </si>
  <si>
    <t>Conference</t>
  </si>
  <si>
    <t>Date</t>
  </si>
  <si>
    <t>Total Cost</t>
  </si>
  <si>
    <t xml:space="preserve">Total  </t>
  </si>
  <si>
    <t>Project</t>
  </si>
  <si>
    <t>Follow Up</t>
  </si>
  <si>
    <t>Days</t>
  </si>
  <si>
    <t>PERSUP INSMAT</t>
  </si>
  <si>
    <t>Sub Cost</t>
  </si>
  <si>
    <t>7/8 Conferences</t>
  </si>
  <si>
    <t>7/12 Conferences</t>
  </si>
  <si>
    <t>Person</t>
  </si>
  <si>
    <t>Budget Item</t>
  </si>
  <si>
    <t>Req #</t>
  </si>
  <si>
    <t>Writing Day</t>
  </si>
  <si>
    <t>Request Date</t>
  </si>
  <si>
    <t>9th</t>
  </si>
  <si>
    <t>IRC Dectection (2/2007)</t>
  </si>
  <si>
    <t>LCHS School Site Council BUDGET for 2007-08</t>
  </si>
  <si>
    <t>IRC Extra - First three weeks</t>
  </si>
  <si>
    <t>“Blue Confidential” forms</t>
  </si>
  <si>
    <t>Spec Ed</t>
  </si>
  <si>
    <t xml:space="preserve">Online Subscription </t>
  </si>
  <si>
    <t>Bozzani</t>
  </si>
  <si>
    <t>Thomas Gale</t>
  </si>
  <si>
    <t xml:space="preserve">One Time Tech Block </t>
  </si>
  <si>
    <t>Sun Choe</t>
  </si>
  <si>
    <t>Foreign Language Teachers</t>
  </si>
  <si>
    <t>FL</t>
  </si>
  <si>
    <t>Admin</t>
  </si>
  <si>
    <t>Aeries</t>
  </si>
  <si>
    <t>Kevin Buchanon</t>
  </si>
  <si>
    <t xml:space="preserve">Textbook Room Manager/IRC </t>
  </si>
  <si>
    <t>9th Grade Parent Conferences</t>
  </si>
  <si>
    <t>Every Student Succeeds Teacher Articulation and Writing</t>
  </si>
  <si>
    <t>Activity</t>
  </si>
  <si>
    <t>Reda Hanna</t>
  </si>
  <si>
    <t>Total Hours</t>
  </si>
  <si>
    <t>Rate</t>
  </si>
  <si>
    <t>Tech Support before School Starts</t>
  </si>
  <si>
    <t>Health Clerk Extra Time @ Start of School</t>
  </si>
  <si>
    <t>Autism Conference</t>
  </si>
  <si>
    <t>Pancost/Craney</t>
  </si>
  <si>
    <t>Spectrum Training Systems</t>
  </si>
  <si>
    <t>Ray Pancost</t>
  </si>
  <si>
    <t>Sp. Ed</t>
  </si>
  <si>
    <t>Liz Craney</t>
  </si>
  <si>
    <t>Autism</t>
  </si>
  <si>
    <t>Beth Waas</t>
  </si>
  <si>
    <t>Classified</t>
  </si>
  <si>
    <t>Tawny Williams</t>
  </si>
  <si>
    <t>Eagle Software</t>
  </si>
  <si>
    <t>Waas/Williams</t>
  </si>
  <si>
    <t>Aeries Conference</t>
  </si>
  <si>
    <t>Excelsior Software</t>
  </si>
  <si>
    <t>Buchanan</t>
  </si>
  <si>
    <t>Pinnacle Support</t>
  </si>
  <si>
    <t>Pinnacle Support 2008-9</t>
  </si>
  <si>
    <t>iParadigms</t>
  </si>
  <si>
    <t>FitnessGram 8.2</t>
  </si>
  <si>
    <t xml:space="preserve">Human Kinetics - </t>
  </si>
  <si>
    <t>Dragos</t>
  </si>
  <si>
    <t>Fitnessgram</t>
  </si>
  <si>
    <t>Carl Herman</t>
  </si>
  <si>
    <t>Economics</t>
  </si>
  <si>
    <t>SS</t>
  </si>
  <si>
    <t>Carol Granz</t>
  </si>
  <si>
    <t>Writing Practice</t>
  </si>
  <si>
    <t>Sean Mispagel</t>
  </si>
  <si>
    <t>Susan Skalla</t>
  </si>
  <si>
    <t>Mike Gilliland</t>
  </si>
  <si>
    <t>Morgan Savage</t>
  </si>
  <si>
    <t>Donna Larson</t>
  </si>
  <si>
    <t>first quarter French 3/4 composition</t>
  </si>
  <si>
    <t>Ben Powers</t>
  </si>
  <si>
    <t>English</t>
  </si>
  <si>
    <t>Gabrielle Leko</t>
  </si>
  <si>
    <t>TI-Inspire</t>
  </si>
  <si>
    <t>Math</t>
  </si>
  <si>
    <t>Hope Miller</t>
  </si>
  <si>
    <t>Nicole Baird</t>
  </si>
  <si>
    <t>Leslie Baldwin</t>
  </si>
  <si>
    <t>Simon Constantinides</t>
  </si>
  <si>
    <t>Strategies for Student Achievement</t>
  </si>
  <si>
    <t>Science</t>
  </si>
  <si>
    <t>Simon Constanides</t>
  </si>
  <si>
    <t>Paige Salardion</t>
  </si>
  <si>
    <t>Todd Kissel</t>
  </si>
  <si>
    <t>Barbara Leach</t>
  </si>
  <si>
    <t>Janet Warda</t>
  </si>
  <si>
    <t>Substitute Cost</t>
  </si>
  <si>
    <t>Debi Hayos</t>
  </si>
  <si>
    <t>Physical Education Requirements and Exemtions</t>
  </si>
  <si>
    <t>PE</t>
  </si>
  <si>
    <t>Tanya Wilson</t>
  </si>
  <si>
    <t>Security</t>
  </si>
  <si>
    <t>Drugs, Guns and Gangs in California Schools</t>
  </si>
  <si>
    <t>Jim Cartnal</t>
  </si>
  <si>
    <t>Erin Thomas</t>
  </si>
  <si>
    <t>LACOE Social Science</t>
  </si>
  <si>
    <t>Grading multiple sets of papers</t>
  </si>
  <si>
    <t>Mary Walsten</t>
  </si>
  <si>
    <t>Subtotal</t>
  </si>
  <si>
    <t>Allocated</t>
  </si>
  <si>
    <t>Unspent</t>
  </si>
  <si>
    <t>Pinnacle Server - LCHS</t>
  </si>
  <si>
    <t>Health Clerk</t>
  </si>
  <si>
    <t>7-12th</t>
  </si>
  <si>
    <t>Mock Trial</t>
  </si>
  <si>
    <t>Vendor</t>
  </si>
  <si>
    <t>Robert Burlison</t>
  </si>
  <si>
    <t>Powers</t>
  </si>
  <si>
    <t>???</t>
  </si>
  <si>
    <t>Research Project</t>
  </si>
  <si>
    <t>summer 08</t>
  </si>
  <si>
    <t>gone</t>
  </si>
  <si>
    <t>Rick Mohney</t>
  </si>
  <si>
    <t>Justin Valassidis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</si>
  <si>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quarter benchmark AP Language</t>
    </r>
  </si>
  <si>
    <t>Analytical Essay</t>
  </si>
  <si>
    <t>Sharon Barker</t>
  </si>
  <si>
    <t>Response to Lit Essays</t>
  </si>
  <si>
    <t>x</t>
  </si>
  <si>
    <t>2008-9</t>
  </si>
  <si>
    <t>TOPS</t>
  </si>
  <si>
    <t>Social Science Conference</t>
  </si>
  <si>
    <t>7th- 12th</t>
  </si>
  <si>
    <t>Remaining</t>
  </si>
  <si>
    <t>moved to next year</t>
  </si>
  <si>
    <t>Physical Education Leadership Session II</t>
  </si>
  <si>
    <t>LA County Academic Decathlon</t>
  </si>
  <si>
    <t>Ewoldsen</t>
  </si>
  <si>
    <t>Demi Deck Resources</t>
  </si>
  <si>
    <t>Flashcards (10,000)</t>
  </si>
  <si>
    <t>Substitutes Name</t>
  </si>
  <si>
    <t>Castillo</t>
  </si>
  <si>
    <t>Jauregai</t>
  </si>
  <si>
    <t>Paccone</t>
  </si>
  <si>
    <t>Pfitzer</t>
  </si>
  <si>
    <t>Kilbride</t>
  </si>
  <si>
    <t>Koelsch</t>
  </si>
  <si>
    <t>Martinian</t>
  </si>
  <si>
    <t>Lee</t>
  </si>
  <si>
    <t>Nielson</t>
  </si>
  <si>
    <t>Laura Wheeler</t>
  </si>
  <si>
    <t>Semester Portfolio</t>
  </si>
  <si>
    <t>Semester Final</t>
  </si>
  <si>
    <t>Nicole Baird/Paul Kim</t>
  </si>
  <si>
    <t>NoodleTools, Inc.</t>
  </si>
  <si>
    <t>MLA Subscription</t>
  </si>
  <si>
    <t>INSMAT</t>
  </si>
  <si>
    <t>NoodleBib</t>
  </si>
  <si>
    <t>Participation Fee</t>
  </si>
  <si>
    <t>Academic Decathlon</t>
  </si>
  <si>
    <t>GATE - $10,600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</si>
</sst>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#,##0.0_);\(#,##0.0\)"/>
    <numFmt numFmtId="167" formatCode="dd\-mmm\-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;@"/>
    <numFmt numFmtId="174" formatCode="[$-409]h:mm:ss\ AM/PM"/>
    <numFmt numFmtId="175" formatCode="mm/dd/yy;@"/>
    <numFmt numFmtId="176" formatCode="0_);\(0\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b/>
      <sz val="12"/>
      <color indexed="10"/>
      <name val="Times New Roman"/>
      <family val="1"/>
    </font>
    <font>
      <sz val="10"/>
      <name val="CG Times"/>
      <family val="0"/>
    </font>
    <font>
      <b/>
      <strike/>
      <sz val="12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44" fontId="1" fillId="0" borderId="0" xfId="17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41" fontId="3" fillId="0" borderId="2" xfId="17" applyNumberFormat="1" applyFont="1" applyBorder="1" applyAlignment="1">
      <alignment horizontal="center" vertical="center"/>
    </xf>
    <xf numFmtId="44" fontId="2" fillId="0" borderId="2" xfId="17" applyFont="1" applyBorder="1" applyAlignment="1">
      <alignment horizontal="right" vertical="center"/>
    </xf>
    <xf numFmtId="44" fontId="2" fillId="0" borderId="3" xfId="17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44" fontId="2" fillId="0" borderId="1" xfId="17" applyFont="1" applyBorder="1" applyAlignment="1">
      <alignment horizontal="center" vertical="center"/>
    </xf>
    <xf numFmtId="44" fontId="2" fillId="0" borderId="2" xfId="17" applyNumberFormat="1" applyFont="1" applyBorder="1" applyAlignment="1">
      <alignment horizontal="center" vertical="center"/>
    </xf>
    <xf numFmtId="44" fontId="2" fillId="0" borderId="2" xfId="17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horizontal="left" vertical="center"/>
    </xf>
    <xf numFmtId="44" fontId="2" fillId="0" borderId="5" xfId="17" applyFont="1" applyBorder="1" applyAlignment="1">
      <alignment vertical="center"/>
    </xf>
    <xf numFmtId="44" fontId="2" fillId="0" borderId="5" xfId="17" applyFont="1" applyBorder="1" applyAlignment="1">
      <alignment horizontal="center" vertical="center"/>
    </xf>
    <xf numFmtId="44" fontId="3" fillId="0" borderId="6" xfId="17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4" fontId="3" fillId="0" borderId="2" xfId="17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41" fontId="3" fillId="0" borderId="2" xfId="17" applyNumberFormat="1" applyFont="1" applyFill="1" applyBorder="1" applyAlignment="1">
      <alignment horizontal="center" vertical="center"/>
    </xf>
    <xf numFmtId="44" fontId="2" fillId="0" borderId="2" xfId="17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44" fontId="3" fillId="0" borderId="8" xfId="17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4" fontId="3" fillId="0" borderId="2" xfId="17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44" fontId="3" fillId="0" borderId="2" xfId="17" applyFont="1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vertical="center"/>
    </xf>
    <xf numFmtId="16" fontId="3" fillId="0" borderId="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44" fontId="3" fillId="0" borderId="10" xfId="17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44" fontId="3" fillId="0" borderId="12" xfId="17" applyFont="1" applyFill="1" applyBorder="1" applyAlignment="1">
      <alignment vertical="center"/>
    </xf>
    <xf numFmtId="44" fontId="1" fillId="0" borderId="0" xfId="17" applyFont="1" applyAlignment="1">
      <alignment horizontal="center" wrapText="1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/>
    </xf>
    <xf numFmtId="175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44" fontId="0" fillId="0" borderId="0" xfId="17" applyFont="1" applyAlignment="1">
      <alignment/>
    </xf>
    <xf numFmtId="0" fontId="7" fillId="0" borderId="0" xfId="0" applyFont="1" applyAlignment="1">
      <alignment horizontal="center"/>
    </xf>
    <xf numFmtId="44" fontId="7" fillId="0" borderId="0" xfId="17" applyFont="1" applyAlignment="1">
      <alignment horizontal="center"/>
    </xf>
    <xf numFmtId="0" fontId="7" fillId="0" borderId="0" xfId="0" applyFont="1" applyAlignment="1">
      <alignment/>
    </xf>
    <xf numFmtId="44" fontId="7" fillId="0" borderId="0" xfId="17" applyFont="1" applyAlignment="1">
      <alignment horizontal="right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 horizontal="center" wrapText="1"/>
    </xf>
    <xf numFmtId="44" fontId="6" fillId="0" borderId="0" xfId="17" applyFont="1" applyAlignment="1">
      <alignment horizontal="center" wrapText="1"/>
    </xf>
    <xf numFmtId="0" fontId="6" fillId="0" borderId="0" xfId="0" applyFont="1" applyAlignment="1">
      <alignment wrapText="1"/>
    </xf>
    <xf numFmtId="167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44" fontId="6" fillId="0" borderId="0" xfId="17" applyFont="1" applyAlignment="1">
      <alignment horizontal="center"/>
    </xf>
    <xf numFmtId="0" fontId="8" fillId="0" borderId="0" xfId="0" applyFont="1" applyAlignment="1">
      <alignment horizontal="center" wrapText="1"/>
    </xf>
    <xf numFmtId="44" fontId="8" fillId="0" borderId="0" xfId="17" applyFont="1" applyAlignment="1">
      <alignment horizontal="center" wrapText="1"/>
    </xf>
    <xf numFmtId="0" fontId="8" fillId="0" borderId="0" xfId="0" applyFont="1" applyAlignment="1">
      <alignment wrapText="1"/>
    </xf>
    <xf numFmtId="15" fontId="8" fillId="0" borderId="0" xfId="0" applyNumberFormat="1" applyFont="1" applyAlignment="1">
      <alignment horizontal="center" wrapText="1"/>
    </xf>
    <xf numFmtId="0" fontId="8" fillId="0" borderId="0" xfId="17" applyNumberFormat="1" applyFont="1" applyAlignment="1">
      <alignment horizontal="center" wrapText="1"/>
    </xf>
    <xf numFmtId="164" fontId="8" fillId="0" borderId="0" xfId="17" applyNumberFormat="1" applyFont="1" applyAlignment="1">
      <alignment horizontal="center" wrapText="1"/>
    </xf>
    <xf numFmtId="176" fontId="8" fillId="0" borderId="0" xfId="17" applyNumberFormat="1" applyFont="1" applyAlignment="1">
      <alignment horizontal="right" wrapText="1"/>
    </xf>
    <xf numFmtId="44" fontId="2" fillId="0" borderId="10" xfId="17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44" fontId="2" fillId="0" borderId="14" xfId="17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4" fontId="2" fillId="0" borderId="0" xfId="17" applyFont="1" applyBorder="1" applyAlignment="1">
      <alignment horizontal="center" vertical="center" wrapText="1"/>
    </xf>
    <xf numFmtId="175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4" fontId="3" fillId="0" borderId="2" xfId="0" applyNumberFormat="1" applyFont="1" applyBorder="1" applyAlignment="1">
      <alignment vertical="center"/>
    </xf>
    <xf numFmtId="44" fontId="2" fillId="0" borderId="5" xfId="17" applyNumberFormat="1" applyFont="1" applyBorder="1" applyAlignment="1">
      <alignment vertical="center"/>
    </xf>
    <xf numFmtId="44" fontId="3" fillId="0" borderId="2" xfId="17" applyNumberFormat="1" applyFont="1" applyBorder="1" applyAlignment="1">
      <alignment vertical="center"/>
    </xf>
    <xf numFmtId="44" fontId="3" fillId="0" borderId="2" xfId="17" applyNumberFormat="1" applyFont="1" applyFill="1" applyBorder="1" applyAlignment="1">
      <alignment vertical="center"/>
    </xf>
    <xf numFmtId="44" fontId="3" fillId="0" borderId="2" xfId="17" applyNumberFormat="1" applyFont="1" applyBorder="1" applyAlignment="1">
      <alignment horizontal="center" vertical="center"/>
    </xf>
    <xf numFmtId="44" fontId="3" fillId="0" borderId="2" xfId="17" applyNumberFormat="1" applyFont="1" applyFill="1" applyBorder="1" applyAlignment="1">
      <alignment horizontal="right" vertical="center"/>
    </xf>
    <xf numFmtId="44" fontId="3" fillId="0" borderId="2" xfId="17" applyNumberFormat="1" applyFont="1" applyFill="1" applyBorder="1" applyAlignment="1">
      <alignment horizontal="left" vertical="center"/>
    </xf>
    <xf numFmtId="44" fontId="2" fillId="0" borderId="10" xfId="17" applyNumberFormat="1" applyFont="1" applyFill="1" applyBorder="1" applyAlignment="1">
      <alignment horizontal="right" vertical="center"/>
    </xf>
    <xf numFmtId="44" fontId="2" fillId="0" borderId="0" xfId="17" applyNumberFormat="1" applyFont="1" applyFill="1" applyBorder="1" applyAlignment="1">
      <alignment horizontal="right" vertical="center"/>
    </xf>
    <xf numFmtId="44" fontId="2" fillId="0" borderId="14" xfId="17" applyNumberFormat="1" applyFont="1" applyFill="1" applyBorder="1" applyAlignment="1">
      <alignment horizontal="right" vertical="center"/>
    </xf>
    <xf numFmtId="44" fontId="3" fillId="0" borderId="0" xfId="0" applyNumberFormat="1" applyFont="1" applyBorder="1" applyAlignment="1">
      <alignment vertical="center"/>
    </xf>
    <xf numFmtId="44" fontId="3" fillId="0" borderId="0" xfId="0" applyNumberFormat="1" applyFont="1" applyAlignment="1">
      <alignment vertical="center"/>
    </xf>
    <xf numFmtId="44" fontId="3" fillId="0" borderId="8" xfId="17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44" fontId="2" fillId="2" borderId="2" xfId="17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4" fontId="3" fillId="2" borderId="2" xfId="17" applyFont="1" applyFill="1" applyBorder="1" applyAlignment="1">
      <alignment vertical="center"/>
    </xf>
    <xf numFmtId="44" fontId="2" fillId="2" borderId="2" xfId="17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 horizontal="center"/>
    </xf>
    <xf numFmtId="44" fontId="0" fillId="0" borderId="0" xfId="17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4" fontId="0" fillId="0" borderId="0" xfId="17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44" fontId="0" fillId="3" borderId="0" xfId="17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15" fontId="8" fillId="0" borderId="0" xfId="0" applyNumberFormat="1" applyFont="1" applyFill="1" applyAlignment="1">
      <alignment horizontal="center" wrapText="1"/>
    </xf>
    <xf numFmtId="44" fontId="8" fillId="0" borderId="0" xfId="17" applyFont="1" applyFill="1" applyAlignment="1">
      <alignment horizontal="center" wrapText="1"/>
    </xf>
    <xf numFmtId="0" fontId="8" fillId="0" borderId="0" xfId="17" applyNumberFormat="1" applyFont="1" applyFill="1" applyAlignment="1">
      <alignment horizontal="center" wrapText="1"/>
    </xf>
    <xf numFmtId="164" fontId="8" fillId="0" borderId="0" xfId="17" applyNumberFormat="1" applyFont="1" applyFill="1" applyAlignment="1">
      <alignment horizontal="center" wrapText="1"/>
    </xf>
    <xf numFmtId="176" fontId="8" fillId="0" borderId="0" xfId="17" applyNumberFormat="1" applyFont="1" applyFill="1" applyAlignment="1">
      <alignment horizontal="right" wrapText="1"/>
    </xf>
    <xf numFmtId="14" fontId="0" fillId="0" borderId="0" xfId="0" applyNumberFormat="1" applyAlignment="1">
      <alignment/>
    </xf>
    <xf numFmtId="164" fontId="3" fillId="0" borderId="2" xfId="0" applyNumberFormat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4" fontId="3" fillId="0" borderId="0" xfId="17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44" fontId="12" fillId="0" borderId="2" xfId="17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4" fontId="3" fillId="0" borderId="16" xfId="17" applyFont="1" applyBorder="1" applyAlignment="1">
      <alignment vertical="center"/>
    </xf>
    <xf numFmtId="44" fontId="3" fillId="0" borderId="17" xfId="0" applyNumberFormat="1" applyFont="1" applyBorder="1" applyAlignment="1">
      <alignment vertical="center"/>
    </xf>
    <xf numFmtId="44" fontId="3" fillId="0" borderId="16" xfId="17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44" fontId="3" fillId="0" borderId="16" xfId="17" applyNumberFormat="1" applyFont="1" applyFill="1" applyBorder="1" applyAlignment="1">
      <alignment horizontal="right" vertical="center"/>
    </xf>
    <xf numFmtId="44" fontId="3" fillId="0" borderId="16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16" fontId="3" fillId="0" borderId="0" xfId="0" applyNumberFormat="1" applyFont="1" applyFill="1" applyBorder="1" applyAlignment="1">
      <alignment horizontal="center" vertical="center" wrapText="1"/>
    </xf>
    <xf numFmtId="44" fontId="3" fillId="0" borderId="0" xfId="17" applyNumberFormat="1" applyFont="1" applyFill="1" applyBorder="1" applyAlignment="1">
      <alignment horizontal="right" vertical="center"/>
    </xf>
    <xf numFmtId="44" fontId="10" fillId="0" borderId="0" xfId="17" applyFont="1" applyFill="1" applyBorder="1" applyAlignment="1">
      <alignment horizontal="center" vertical="center"/>
    </xf>
    <xf numFmtId="44" fontId="3" fillId="0" borderId="0" xfId="17" applyFont="1" applyBorder="1" applyAlignment="1">
      <alignment horizontal="left" vertical="center"/>
    </xf>
    <xf numFmtId="44" fontId="3" fillId="0" borderId="0" xfId="17" applyFont="1" applyBorder="1" applyAlignment="1">
      <alignment vertical="center"/>
    </xf>
    <xf numFmtId="176" fontId="8" fillId="0" borderId="0" xfId="17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44" fontId="8" fillId="0" borderId="0" xfId="17" applyFont="1" applyAlignment="1">
      <alignment horizontal="center"/>
    </xf>
    <xf numFmtId="0" fontId="8" fillId="0" borderId="0" xfId="17" applyNumberFormat="1" applyFont="1" applyAlignment="1">
      <alignment horizontal="center"/>
    </xf>
    <xf numFmtId="0" fontId="8" fillId="0" borderId="0" xfId="0" applyFont="1" applyFill="1" applyAlignment="1">
      <alignment/>
    </xf>
    <xf numFmtId="15" fontId="8" fillId="0" borderId="0" xfId="0" applyNumberFormat="1" applyFont="1" applyFill="1" applyAlignment="1">
      <alignment horizontal="center"/>
    </xf>
    <xf numFmtId="44" fontId="8" fillId="0" borderId="0" xfId="17" applyFont="1" applyFill="1" applyAlignment="1">
      <alignment horizontal="center"/>
    </xf>
    <xf numFmtId="0" fontId="8" fillId="0" borderId="0" xfId="17" applyNumberFormat="1" applyFont="1" applyFill="1" applyAlignment="1">
      <alignment horizontal="center"/>
    </xf>
    <xf numFmtId="164" fontId="8" fillId="0" borderId="0" xfId="17" applyNumberFormat="1" applyFont="1" applyFill="1" applyAlignment="1">
      <alignment horizontal="center"/>
    </xf>
    <xf numFmtId="176" fontId="8" fillId="0" borderId="0" xfId="17" applyNumberFormat="1" applyFont="1" applyFill="1" applyAlignment="1">
      <alignment horizontal="right"/>
    </xf>
    <xf numFmtId="0" fontId="0" fillId="0" borderId="0" xfId="0" applyAlignment="1">
      <alignment/>
    </xf>
    <xf numFmtId="14" fontId="8" fillId="0" borderId="0" xfId="0" applyNumberFormat="1" applyFont="1" applyFill="1" applyAlignment="1">
      <alignment horizontal="center"/>
    </xf>
    <xf numFmtId="44" fontId="8" fillId="0" borderId="0" xfId="0" applyNumberFormat="1" applyFont="1" applyAlignment="1">
      <alignment/>
    </xf>
    <xf numFmtId="14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4" fontId="0" fillId="0" borderId="0" xfId="17" applyFont="1" applyFill="1" applyAlignment="1">
      <alignment/>
    </xf>
    <xf numFmtId="0" fontId="0" fillId="0" borderId="0" xfId="0" applyFont="1" applyFill="1" applyAlignment="1">
      <alignment/>
    </xf>
    <xf numFmtId="14" fontId="0" fillId="3" borderId="0" xfId="0" applyNumberFormat="1" applyFont="1" applyFill="1" applyAlignment="1">
      <alignment/>
    </xf>
    <xf numFmtId="167" fontId="0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 vertical="center" wrapText="1"/>
    </xf>
    <xf numFmtId="167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7" fontId="0" fillId="3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16" fontId="0" fillId="3" borderId="0" xfId="0" applyNumberFormat="1" applyFont="1" applyFill="1" applyAlignment="1">
      <alignment/>
    </xf>
    <xf numFmtId="44" fontId="0" fillId="0" borderId="0" xfId="17" applyFont="1" applyFill="1" applyAlignment="1">
      <alignment/>
    </xf>
    <xf numFmtId="0" fontId="3" fillId="0" borderId="0" xfId="0" applyFont="1" applyBorder="1" applyAlignment="1">
      <alignment vertical="top" wrapText="1"/>
    </xf>
    <xf numFmtId="44" fontId="2" fillId="0" borderId="0" xfId="17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5" fontId="0" fillId="0" borderId="0" xfId="0" applyNumberFormat="1" applyFont="1" applyFill="1" applyAlignment="1">
      <alignment horizontal="center"/>
    </xf>
    <xf numFmtId="44" fontId="0" fillId="0" borderId="0" xfId="17" applyFon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4" fontId="0" fillId="0" borderId="0" xfId="17" applyFont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44" fontId="2" fillId="0" borderId="0" xfId="0" applyNumberFormat="1" applyFont="1" applyAlignment="1">
      <alignment horizontal="center" vertical="center"/>
    </xf>
    <xf numFmtId="15" fontId="0" fillId="0" borderId="0" xfId="0" applyNumberFormat="1" applyFont="1" applyFill="1" applyAlignment="1">
      <alignment horizontal="center" wrapText="1"/>
    </xf>
    <xf numFmtId="44" fontId="0" fillId="0" borderId="0" xfId="17" applyFont="1" applyFill="1" applyAlignment="1">
      <alignment horizontal="center" wrapText="1"/>
    </xf>
    <xf numFmtId="0" fontId="0" fillId="0" borderId="0" xfId="17" applyNumberFormat="1" applyFont="1" applyFill="1" applyAlignment="1">
      <alignment horizontal="center" wrapText="1"/>
    </xf>
    <xf numFmtId="176" fontId="0" fillId="0" borderId="0" xfId="17" applyNumberFormat="1" applyFont="1" applyFill="1" applyAlignment="1">
      <alignment horizontal="center"/>
    </xf>
    <xf numFmtId="176" fontId="0" fillId="0" borderId="0" xfId="17" applyNumberFormat="1" applyFont="1" applyFill="1" applyAlignment="1">
      <alignment horizontal="center" wrapText="1"/>
    </xf>
    <xf numFmtId="44" fontId="0" fillId="0" borderId="17" xfId="17" applyFont="1" applyBorder="1" applyAlignment="1">
      <alignment horizontal="center"/>
    </xf>
    <xf numFmtId="0" fontId="0" fillId="4" borderId="0" xfId="0" applyFont="1" applyFill="1" applyAlignment="1">
      <alignment horizontal="center"/>
    </xf>
    <xf numFmtId="44" fontId="0" fillId="4" borderId="0" xfId="17" applyFont="1" applyFill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4" fontId="0" fillId="0" borderId="8" xfId="17" applyFont="1" applyFill="1" applyBorder="1" applyAlignment="1">
      <alignment horizontal="center" vertical="center"/>
    </xf>
    <xf numFmtId="44" fontId="0" fillId="0" borderId="8" xfId="17" applyFont="1" applyBorder="1" applyAlignment="1">
      <alignment horizontal="center" vertical="center"/>
    </xf>
    <xf numFmtId="44" fontId="0" fillId="0" borderId="0" xfId="17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44" fontId="0" fillId="0" borderId="0" xfId="17" applyFont="1" applyFill="1" applyAlignment="1">
      <alignment horizontal="left"/>
    </xf>
    <xf numFmtId="44" fontId="0" fillId="0" borderId="0" xfId="17" applyFont="1" applyFill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2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44" fontId="2" fillId="0" borderId="0" xfId="17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44" fontId="2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4" fontId="8" fillId="0" borderId="0" xfId="17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44" fontId="2" fillId="5" borderId="8" xfId="17" applyNumberFormat="1" applyFont="1" applyFill="1" applyBorder="1" applyAlignment="1">
      <alignment horizontal="center" vertical="center"/>
    </xf>
    <xf numFmtId="41" fontId="2" fillId="5" borderId="8" xfId="17" applyNumberFormat="1" applyFont="1" applyFill="1" applyBorder="1" applyAlignment="1">
      <alignment horizontal="center" vertical="center"/>
    </xf>
    <xf numFmtId="44" fontId="2" fillId="5" borderId="8" xfId="17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/>
    </xf>
    <xf numFmtId="44" fontId="2" fillId="5" borderId="2" xfId="17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44" fontId="2" fillId="5" borderId="2" xfId="17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41" fontId="2" fillId="5" borderId="2" xfId="17" applyNumberFormat="1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="89" zoomScaleNormal="89" workbookViewId="0" topLeftCell="A25">
      <selection activeCell="D7" sqref="D7"/>
    </sheetView>
  </sheetViews>
  <sheetFormatPr defaultColWidth="9.140625" defaultRowHeight="12.75"/>
  <cols>
    <col min="1" max="1" width="10.57421875" style="7" bestFit="1" customWidth="1"/>
    <col min="2" max="2" width="10.421875" style="132" bestFit="1" customWidth="1"/>
    <col min="3" max="3" width="43.28125" style="7" bestFit="1" customWidth="1"/>
    <col min="4" max="4" width="15.00390625" style="96" bestFit="1" customWidth="1"/>
    <col min="5" max="5" width="14.57421875" style="7" bestFit="1" customWidth="1"/>
    <col min="6" max="6" width="22.7109375" style="7" bestFit="1" customWidth="1"/>
    <col min="7" max="7" width="14.28125" style="7" bestFit="1" customWidth="1"/>
    <col min="8" max="8" width="15.00390625" style="7" bestFit="1" customWidth="1"/>
    <col min="9" max="9" width="9.57421875" style="55" bestFit="1" customWidth="1"/>
    <col min="10" max="16384" width="9.140625" style="7" customWidth="1"/>
  </cols>
  <sheetData>
    <row r="1" spans="1:8" ht="33">
      <c r="A1" s="260" t="s">
        <v>58</v>
      </c>
      <c r="B1" s="261"/>
      <c r="C1" s="261"/>
      <c r="D1" s="261"/>
      <c r="E1" s="261"/>
      <c r="F1" s="261"/>
      <c r="G1" s="261"/>
      <c r="H1" s="262"/>
    </row>
    <row r="2" spans="1:8" ht="15.75">
      <c r="A2" s="8"/>
      <c r="B2" s="129"/>
      <c r="C2" s="9"/>
      <c r="D2" s="85"/>
      <c r="E2" s="9"/>
      <c r="F2" s="10"/>
      <c r="G2" s="11" t="s">
        <v>0</v>
      </c>
      <c r="H2" s="12">
        <v>27556.52</v>
      </c>
    </row>
    <row r="3" spans="1:8" ht="15.75">
      <c r="A3" s="13"/>
      <c r="B3" s="130"/>
      <c r="C3" s="15" t="s">
        <v>1</v>
      </c>
      <c r="D3" s="14">
        <v>9200</v>
      </c>
      <c r="E3" s="9"/>
      <c r="F3" s="11" t="s">
        <v>2</v>
      </c>
      <c r="G3" s="16"/>
      <c r="H3" s="12">
        <v>200280.16</v>
      </c>
    </row>
    <row r="4" spans="1:8" ht="15.75">
      <c r="A4" s="17"/>
      <c r="B4" s="18"/>
      <c r="C4" s="15" t="s">
        <v>3</v>
      </c>
      <c r="D4" s="14">
        <v>6311</v>
      </c>
      <c r="E4" s="9"/>
      <c r="F4" s="9"/>
      <c r="G4" s="11" t="s">
        <v>4</v>
      </c>
      <c r="H4" s="12">
        <f>SUM(H2:H3)</f>
        <v>227836.68</v>
      </c>
    </row>
    <row r="5" spans="1:8" ht="15.75">
      <c r="A5" s="17"/>
      <c r="B5" s="18"/>
      <c r="C5" s="15" t="s">
        <v>5</v>
      </c>
      <c r="D5" s="14">
        <v>10600</v>
      </c>
      <c r="E5" s="9"/>
      <c r="F5" s="9"/>
      <c r="G5" s="11" t="s">
        <v>143</v>
      </c>
      <c r="H5" s="12">
        <f>D43</f>
        <v>219568</v>
      </c>
    </row>
    <row r="6" spans="1:8" ht="15.75">
      <c r="A6" s="13"/>
      <c r="B6" s="26"/>
      <c r="C6" s="141" t="s">
        <v>65</v>
      </c>
      <c r="D6" s="142">
        <v>3497</v>
      </c>
      <c r="E6" s="9" t="s">
        <v>155</v>
      </c>
      <c r="F6" s="19"/>
      <c r="G6" s="11" t="s">
        <v>7</v>
      </c>
      <c r="H6" s="12">
        <f>H4-H5</f>
        <v>8268.679999999993</v>
      </c>
    </row>
    <row r="7" spans="1:8" ht="16.5" thickBot="1">
      <c r="A7" s="20"/>
      <c r="B7" s="131"/>
      <c r="C7" s="21"/>
      <c r="D7" s="86"/>
      <c r="E7" s="22"/>
      <c r="F7" s="22"/>
      <c r="G7" s="23"/>
      <c r="H7" s="24"/>
    </row>
    <row r="8" spans="1:8" ht="16.5" thickBot="1">
      <c r="A8" s="227" t="s">
        <v>8</v>
      </c>
      <c r="B8" s="228"/>
      <c r="C8" s="228"/>
      <c r="D8" s="228"/>
      <c r="E8" s="228"/>
      <c r="F8" s="228"/>
      <c r="G8" s="228"/>
      <c r="H8" s="229"/>
    </row>
    <row r="9" spans="1:8" ht="15.75">
      <c r="A9" s="246" t="s">
        <v>9</v>
      </c>
      <c r="B9" s="247" t="s">
        <v>10</v>
      </c>
      <c r="C9" s="247" t="s">
        <v>11</v>
      </c>
      <c r="D9" s="248" t="s">
        <v>12</v>
      </c>
      <c r="E9" s="249" t="s">
        <v>13</v>
      </c>
      <c r="F9" s="250" t="s">
        <v>6</v>
      </c>
      <c r="G9" s="250" t="s">
        <v>7</v>
      </c>
      <c r="H9" s="251"/>
    </row>
    <row r="10" spans="1:8" ht="15.75">
      <c r="A10" s="252" t="s">
        <v>14</v>
      </c>
      <c r="B10" s="253" t="s">
        <v>15</v>
      </c>
      <c r="C10" s="256" t="s">
        <v>16</v>
      </c>
      <c r="D10" s="255">
        <v>40300</v>
      </c>
      <c r="E10" s="259" t="s">
        <v>15</v>
      </c>
      <c r="F10" s="257">
        <v>40284</v>
      </c>
      <c r="G10" s="257">
        <f aca="true" t="shared" si="0" ref="G10:G16">D10-F10</f>
        <v>16</v>
      </c>
      <c r="H10" s="258" t="s">
        <v>17</v>
      </c>
    </row>
    <row r="11" spans="1:8" ht="15.75">
      <c r="A11" s="252" t="s">
        <v>14</v>
      </c>
      <c r="B11" s="253" t="s">
        <v>15</v>
      </c>
      <c r="C11" s="256" t="s">
        <v>18</v>
      </c>
      <c r="D11" s="255">
        <v>14900</v>
      </c>
      <c r="E11" s="259" t="s">
        <v>15</v>
      </c>
      <c r="F11" s="257">
        <v>14877</v>
      </c>
      <c r="G11" s="257">
        <f t="shared" si="0"/>
        <v>23</v>
      </c>
      <c r="H11" s="258" t="s">
        <v>17</v>
      </c>
    </row>
    <row r="12" spans="1:9" ht="15.75">
      <c r="A12" s="252" t="s">
        <v>14</v>
      </c>
      <c r="B12" s="253" t="s">
        <v>15</v>
      </c>
      <c r="C12" s="256" t="s">
        <v>19</v>
      </c>
      <c r="D12" s="255">
        <v>4150</v>
      </c>
      <c r="E12" s="259" t="s">
        <v>15</v>
      </c>
      <c r="F12" s="257">
        <v>4150</v>
      </c>
      <c r="G12" s="257">
        <f t="shared" si="0"/>
        <v>0</v>
      </c>
      <c r="H12" s="258" t="s">
        <v>17</v>
      </c>
      <c r="I12" s="55">
        <v>39336</v>
      </c>
    </row>
    <row r="13" spans="1:8" ht="15.75">
      <c r="A13" s="252" t="s">
        <v>14</v>
      </c>
      <c r="B13" s="253" t="s">
        <v>15</v>
      </c>
      <c r="C13" s="256" t="s">
        <v>20</v>
      </c>
      <c r="D13" s="255">
        <v>48200</v>
      </c>
      <c r="E13" s="259" t="s">
        <v>15</v>
      </c>
      <c r="F13" s="257">
        <v>48182</v>
      </c>
      <c r="G13" s="257">
        <f t="shared" si="0"/>
        <v>18</v>
      </c>
      <c r="H13" s="258" t="s">
        <v>17</v>
      </c>
    </row>
    <row r="14" spans="1:8" ht="15.75">
      <c r="A14" s="252" t="s">
        <v>14</v>
      </c>
      <c r="B14" s="253" t="s">
        <v>15</v>
      </c>
      <c r="C14" s="256" t="s">
        <v>72</v>
      </c>
      <c r="D14" s="255">
        <v>13400</v>
      </c>
      <c r="E14" s="259" t="s">
        <v>15</v>
      </c>
      <c r="F14" s="257">
        <v>13380</v>
      </c>
      <c r="G14" s="257">
        <f t="shared" si="0"/>
        <v>20</v>
      </c>
      <c r="H14" s="258" t="s">
        <v>17</v>
      </c>
    </row>
    <row r="15" spans="1:8" ht="15.75">
      <c r="A15" s="252" t="s">
        <v>14</v>
      </c>
      <c r="B15" s="253" t="s">
        <v>15</v>
      </c>
      <c r="C15" s="256" t="s">
        <v>21</v>
      </c>
      <c r="D15" s="255">
        <v>5900</v>
      </c>
      <c r="E15" s="259" t="s">
        <v>15</v>
      </c>
      <c r="F15" s="257">
        <v>5887</v>
      </c>
      <c r="G15" s="257">
        <f t="shared" si="0"/>
        <v>13</v>
      </c>
      <c r="H15" s="258" t="s">
        <v>17</v>
      </c>
    </row>
    <row r="16" spans="1:8" ht="15.75">
      <c r="A16" s="252" t="s">
        <v>14</v>
      </c>
      <c r="B16" s="253" t="s">
        <v>15</v>
      </c>
      <c r="C16" s="256" t="s">
        <v>22</v>
      </c>
      <c r="D16" s="255">
        <v>39400</v>
      </c>
      <c r="E16" s="259" t="s">
        <v>15</v>
      </c>
      <c r="F16" s="257">
        <v>39385</v>
      </c>
      <c r="G16" s="257">
        <f t="shared" si="0"/>
        <v>15</v>
      </c>
      <c r="H16" s="258" t="s">
        <v>17</v>
      </c>
    </row>
    <row r="17" spans="1:9" s="140" customFormat="1" ht="15.75">
      <c r="A17" s="252"/>
      <c r="B17" s="253"/>
      <c r="C17" s="254" t="s">
        <v>142</v>
      </c>
      <c r="D17" s="255">
        <f>SUM(D10:D16)</f>
        <v>166250</v>
      </c>
      <c r="E17" s="256"/>
      <c r="F17" s="257">
        <f>SUM(F10:F16)</f>
        <v>166145</v>
      </c>
      <c r="G17" s="257">
        <f>SUM(G10:G16)</f>
        <v>105</v>
      </c>
      <c r="H17" s="258"/>
      <c r="I17" s="139"/>
    </row>
    <row r="18" spans="1:8" ht="15.75">
      <c r="A18" s="98"/>
      <c r="B18" s="99"/>
      <c r="C18" s="100"/>
      <c r="D18" s="101"/>
      <c r="E18" s="102"/>
      <c r="F18" s="103"/>
      <c r="G18" s="104"/>
      <c r="H18" s="105"/>
    </row>
    <row r="19" spans="1:9" ht="15.75">
      <c r="A19" s="25" t="s">
        <v>14</v>
      </c>
      <c r="B19" s="29" t="s">
        <v>61</v>
      </c>
      <c r="C19" s="192" t="s">
        <v>60</v>
      </c>
      <c r="D19" s="88">
        <v>3250</v>
      </c>
      <c r="E19" s="31"/>
      <c r="F19" s="32"/>
      <c r="G19" s="27">
        <f aca="true" t="shared" si="1" ref="G19:G24">D19-F19</f>
        <v>3250</v>
      </c>
      <c r="H19" s="33"/>
      <c r="I19" s="55">
        <v>39205</v>
      </c>
    </row>
    <row r="20" spans="1:9" ht="15.75">
      <c r="A20" s="25" t="s">
        <v>14</v>
      </c>
      <c r="B20" s="29" t="s">
        <v>15</v>
      </c>
      <c r="C20" s="30" t="s">
        <v>59</v>
      </c>
      <c r="D20" s="89">
        <v>275</v>
      </c>
      <c r="E20" s="31"/>
      <c r="F20" s="32"/>
      <c r="G20" s="27">
        <f t="shared" si="1"/>
        <v>275</v>
      </c>
      <c r="H20" s="33"/>
      <c r="I20" s="55">
        <v>39205</v>
      </c>
    </row>
    <row r="21" spans="1:9" ht="15.75">
      <c r="A21" s="25" t="s">
        <v>14</v>
      </c>
      <c r="B21" s="26" t="s">
        <v>24</v>
      </c>
      <c r="C21" s="9" t="s">
        <v>25</v>
      </c>
      <c r="D21" s="87">
        <f>4*1032</f>
        <v>4128</v>
      </c>
      <c r="E21" s="10" t="s">
        <v>15</v>
      </c>
      <c r="F21" s="27">
        <f>'7-8 Parent '!C2</f>
        <v>1524</v>
      </c>
      <c r="G21" s="27">
        <f t="shared" si="1"/>
        <v>2604</v>
      </c>
      <c r="H21" s="28"/>
      <c r="I21" s="55">
        <v>39205</v>
      </c>
    </row>
    <row r="22" spans="1:9" ht="15.75">
      <c r="A22" s="25" t="s">
        <v>14</v>
      </c>
      <c r="B22" s="26" t="s">
        <v>15</v>
      </c>
      <c r="C22" s="9" t="s">
        <v>79</v>
      </c>
      <c r="D22" s="87">
        <v>2000</v>
      </c>
      <c r="E22" s="10" t="s">
        <v>15</v>
      </c>
      <c r="F22" s="27">
        <f>Timesheet!F2</f>
        <v>1779.6</v>
      </c>
      <c r="G22" s="27">
        <f t="shared" si="1"/>
        <v>220.4000000000001</v>
      </c>
      <c r="H22" s="28"/>
      <c r="I22" s="55">
        <v>39205</v>
      </c>
    </row>
    <row r="23" spans="1:9" ht="15.75">
      <c r="A23" s="25" t="s">
        <v>14</v>
      </c>
      <c r="B23" s="26" t="s">
        <v>15</v>
      </c>
      <c r="C23" s="9" t="s">
        <v>80</v>
      </c>
      <c r="D23" s="87">
        <v>1500</v>
      </c>
      <c r="E23" s="10" t="s">
        <v>15</v>
      </c>
      <c r="F23" s="27">
        <f>Timesheet!F4</f>
        <v>0</v>
      </c>
      <c r="G23" s="27">
        <f t="shared" si="1"/>
        <v>1500</v>
      </c>
      <c r="H23" s="28"/>
      <c r="I23" s="55">
        <v>39205</v>
      </c>
    </row>
    <row r="24" spans="1:9" ht="15.75">
      <c r="A24" s="25" t="s">
        <v>14</v>
      </c>
      <c r="B24" s="26" t="s">
        <v>15</v>
      </c>
      <c r="C24" s="9" t="s">
        <v>26</v>
      </c>
      <c r="D24" s="87">
        <v>8000</v>
      </c>
      <c r="E24" s="10" t="s">
        <v>15</v>
      </c>
      <c r="F24" s="27">
        <f>Conferences!H2</f>
        <v>4039</v>
      </c>
      <c r="G24" s="27">
        <f t="shared" si="1"/>
        <v>3961</v>
      </c>
      <c r="H24" s="28"/>
      <c r="I24" s="55">
        <v>39205</v>
      </c>
    </row>
    <row r="25" spans="1:8" ht="15.75">
      <c r="A25" s="36" t="s">
        <v>29</v>
      </c>
      <c r="B25" s="37" t="s">
        <v>30</v>
      </c>
      <c r="C25" s="38" t="s">
        <v>31</v>
      </c>
      <c r="D25" s="90">
        <v>12000</v>
      </c>
      <c r="E25" s="39"/>
      <c r="F25" s="97">
        <f>'Non Conference PO'!F2</f>
        <v>11590</v>
      </c>
      <c r="G25" s="27">
        <f aca="true" t="shared" si="2" ref="G25:G34">D25-F25</f>
        <v>410</v>
      </c>
      <c r="H25" s="33"/>
    </row>
    <row r="26" spans="1:8" ht="15.75">
      <c r="A26" s="36" t="s">
        <v>32</v>
      </c>
      <c r="B26" s="37" t="s">
        <v>30</v>
      </c>
      <c r="C26" s="38" t="s">
        <v>33</v>
      </c>
      <c r="D26" s="90">
        <v>5000</v>
      </c>
      <c r="E26" s="39"/>
      <c r="F26" s="97">
        <f>Writing!G2</f>
        <v>1524</v>
      </c>
      <c r="G26" s="27">
        <f t="shared" si="2"/>
        <v>3476</v>
      </c>
      <c r="H26" s="40"/>
    </row>
    <row r="27" spans="1:9" ht="15.75">
      <c r="A27" s="36" t="s">
        <v>29</v>
      </c>
      <c r="B27" s="37" t="s">
        <v>27</v>
      </c>
      <c r="C27" s="38" t="s">
        <v>34</v>
      </c>
      <c r="D27" s="90">
        <v>1800</v>
      </c>
      <c r="E27" s="39"/>
      <c r="F27" s="97">
        <f>'Non Conference PO'!F5</f>
        <v>1800</v>
      </c>
      <c r="G27" s="27">
        <f t="shared" si="2"/>
        <v>0</v>
      </c>
      <c r="H27" s="42"/>
      <c r="I27" s="55">
        <v>39336</v>
      </c>
    </row>
    <row r="28" spans="1:8" ht="15.75">
      <c r="A28" s="36" t="s">
        <v>29</v>
      </c>
      <c r="B28" s="37" t="s">
        <v>30</v>
      </c>
      <c r="C28" s="38" t="s">
        <v>35</v>
      </c>
      <c r="D28" s="90">
        <v>3700</v>
      </c>
      <c r="E28" s="39"/>
      <c r="F28" s="97">
        <f>'Non Conference PO'!F3</f>
        <v>3700</v>
      </c>
      <c r="G28" s="27">
        <f t="shared" si="2"/>
        <v>0</v>
      </c>
      <c r="H28" s="33"/>
    </row>
    <row r="29" spans="1:8" ht="15.75">
      <c r="A29" s="36" t="s">
        <v>32</v>
      </c>
      <c r="B29" s="37" t="s">
        <v>30</v>
      </c>
      <c r="C29" s="38" t="s">
        <v>36</v>
      </c>
      <c r="D29" s="90">
        <v>1500</v>
      </c>
      <c r="E29" s="39"/>
      <c r="F29" s="35">
        <f>'Non Conference PO'!F8</f>
        <v>430</v>
      </c>
      <c r="G29" s="27">
        <f t="shared" si="2"/>
        <v>1070</v>
      </c>
      <c r="H29" s="42"/>
    </row>
    <row r="30" spans="1:8" ht="15.75">
      <c r="A30" s="36" t="s">
        <v>29</v>
      </c>
      <c r="B30" s="37" t="s">
        <v>30</v>
      </c>
      <c r="C30" s="38" t="s">
        <v>57</v>
      </c>
      <c r="D30" s="90">
        <v>1600</v>
      </c>
      <c r="E30" s="39"/>
      <c r="F30" s="35"/>
      <c r="G30" s="27">
        <f t="shared" si="2"/>
        <v>1600</v>
      </c>
      <c r="H30" s="33"/>
    </row>
    <row r="31" spans="1:9" ht="31.5">
      <c r="A31" s="36" t="s">
        <v>47</v>
      </c>
      <c r="B31" s="43" t="s">
        <v>30</v>
      </c>
      <c r="C31" s="38" t="s">
        <v>37</v>
      </c>
      <c r="D31" s="90">
        <v>1750</v>
      </c>
      <c r="E31" s="39"/>
      <c r="F31" s="35">
        <f>Timesheet!F6</f>
        <v>300</v>
      </c>
      <c r="G31" s="27">
        <f t="shared" si="2"/>
        <v>1450</v>
      </c>
      <c r="H31" s="33"/>
      <c r="I31" s="55">
        <v>39336</v>
      </c>
    </row>
    <row r="32" spans="1:9" ht="15.75">
      <c r="A32" s="36" t="s">
        <v>14</v>
      </c>
      <c r="B32" s="43" t="s">
        <v>56</v>
      </c>
      <c r="C32" s="54" t="s">
        <v>73</v>
      </c>
      <c r="D32" s="90">
        <v>3750</v>
      </c>
      <c r="E32" s="39"/>
      <c r="F32" s="35">
        <f>'Rotating Conferences'!F2</f>
        <v>3429</v>
      </c>
      <c r="G32" s="27">
        <f t="shared" si="2"/>
        <v>321</v>
      </c>
      <c r="H32" s="33"/>
      <c r="I32" s="55">
        <v>39336</v>
      </c>
    </row>
    <row r="33" spans="1:9" s="53" customFormat="1" ht="31.5">
      <c r="A33" s="36" t="s">
        <v>14</v>
      </c>
      <c r="B33" s="37" t="s">
        <v>30</v>
      </c>
      <c r="C33" s="56" t="s">
        <v>74</v>
      </c>
      <c r="D33" s="91">
        <v>1780</v>
      </c>
      <c r="E33" s="41"/>
      <c r="F33" s="35"/>
      <c r="G33" s="27">
        <f t="shared" si="2"/>
        <v>1780</v>
      </c>
      <c r="H33" s="52"/>
      <c r="I33" s="55">
        <v>39336</v>
      </c>
    </row>
    <row r="34" spans="1:9" ht="15.75">
      <c r="A34" s="34" t="s">
        <v>29</v>
      </c>
      <c r="B34" s="43" t="s">
        <v>30</v>
      </c>
      <c r="C34" s="38" t="s">
        <v>99</v>
      </c>
      <c r="D34" s="90">
        <v>450</v>
      </c>
      <c r="E34" s="39"/>
      <c r="F34" s="35">
        <f>'Non Conference PO'!F9</f>
        <v>406.78</v>
      </c>
      <c r="G34" s="27">
        <f t="shared" si="2"/>
        <v>43.22000000000003</v>
      </c>
      <c r="H34" s="33"/>
      <c r="I34" s="55">
        <v>39205</v>
      </c>
    </row>
    <row r="35" spans="1:9" ht="15.75">
      <c r="A35" s="34" t="s">
        <v>190</v>
      </c>
      <c r="B35" s="37" t="s">
        <v>27</v>
      </c>
      <c r="C35" s="38" t="s">
        <v>148</v>
      </c>
      <c r="D35" s="90">
        <v>475</v>
      </c>
      <c r="E35" s="39"/>
      <c r="F35" s="35">
        <f>'Non Conference PO'!F10</f>
        <v>475</v>
      </c>
      <c r="G35" s="27">
        <f>D35-F35</f>
        <v>0</v>
      </c>
      <c r="H35" s="33"/>
      <c r="I35" s="55">
        <v>39364</v>
      </c>
    </row>
    <row r="36" spans="1:9" ht="15.75">
      <c r="A36" s="150" t="s">
        <v>29</v>
      </c>
      <c r="B36" s="138" t="s">
        <v>30</v>
      </c>
      <c r="C36" s="84" t="s">
        <v>191</v>
      </c>
      <c r="D36" s="95">
        <v>360</v>
      </c>
      <c r="E36" s="84"/>
      <c r="F36" s="95">
        <f>'Non Conference PO'!F11</f>
        <v>360</v>
      </c>
      <c r="G36" s="27">
        <f>D36-F36</f>
        <v>0</v>
      </c>
      <c r="H36" s="151"/>
      <c r="I36" s="55">
        <v>39399</v>
      </c>
    </row>
    <row r="37" spans="1:8" ht="15.75">
      <c r="A37" s="150"/>
      <c r="B37" s="138"/>
      <c r="C37" s="84"/>
      <c r="D37" s="95"/>
      <c r="E37" s="84"/>
      <c r="F37" s="84"/>
      <c r="G37" s="84"/>
      <c r="H37" s="151"/>
    </row>
    <row r="38" spans="1:8" ht="15.75">
      <c r="A38" s="34"/>
      <c r="B38" s="43"/>
      <c r="C38" s="38"/>
      <c r="D38" s="90"/>
      <c r="E38" s="39"/>
      <c r="F38" s="35"/>
      <c r="G38" s="27"/>
      <c r="H38" s="33"/>
    </row>
    <row r="39" spans="1:8" ht="15.75">
      <c r="A39" s="13"/>
      <c r="B39" s="26"/>
      <c r="C39" s="9"/>
      <c r="D39" s="85"/>
      <c r="E39" s="39"/>
      <c r="F39" s="41"/>
      <c r="G39" s="27"/>
      <c r="H39" s="33"/>
    </row>
    <row r="40" spans="1:8" ht="16.5" thickBot="1">
      <c r="A40" s="44"/>
      <c r="B40" s="133"/>
      <c r="C40" s="45" t="s">
        <v>142</v>
      </c>
      <c r="D40" s="92">
        <f>SUM(D19:D39)</f>
        <v>53318</v>
      </c>
      <c r="E40" s="46"/>
      <c r="F40" s="76">
        <f>SUM(F19:F39)</f>
        <v>31357.379999999997</v>
      </c>
      <c r="G40" s="76">
        <f>SUM(G19:G39)</f>
        <v>21960.620000000003</v>
      </c>
      <c r="H40" s="47"/>
    </row>
    <row r="42" spans="1:8" ht="15.75">
      <c r="A42" s="77"/>
      <c r="B42" s="134"/>
      <c r="D42" s="93" t="s">
        <v>143</v>
      </c>
      <c r="E42" s="230" t="s">
        <v>6</v>
      </c>
      <c r="F42" s="231"/>
      <c r="G42" s="82" t="s">
        <v>144</v>
      </c>
      <c r="H42" s="48"/>
    </row>
    <row r="43" spans="1:9" s="84" customFormat="1" ht="15.75">
      <c r="A43" s="80"/>
      <c r="B43" s="135"/>
      <c r="C43" s="78" t="s">
        <v>23</v>
      </c>
      <c r="D43" s="94">
        <f>D40+D17</f>
        <v>219568</v>
      </c>
      <c r="E43" s="79"/>
      <c r="F43" s="79">
        <f>F40+F17</f>
        <v>197502.38</v>
      </c>
      <c r="G43" s="79">
        <f>G40+G17</f>
        <v>22065.620000000003</v>
      </c>
      <c r="H43" s="81"/>
      <c r="I43" s="83"/>
    </row>
    <row r="44" spans="1:9" s="84" customFormat="1" ht="15.75">
      <c r="A44" s="80"/>
      <c r="B44" s="135"/>
      <c r="C44" s="245"/>
      <c r="D44" s="93"/>
      <c r="E44" s="193"/>
      <c r="F44" s="193"/>
      <c r="G44" s="193"/>
      <c r="H44" s="81"/>
      <c r="I44" s="83"/>
    </row>
    <row r="45" spans="1:9" s="84" customFormat="1" ht="15.75">
      <c r="A45" s="80"/>
      <c r="B45" s="135"/>
      <c r="C45" s="245"/>
      <c r="D45" s="93"/>
      <c r="E45" s="193"/>
      <c r="F45" s="193"/>
      <c r="G45" s="193"/>
      <c r="H45" s="81"/>
      <c r="I45" s="83"/>
    </row>
    <row r="46" spans="1:9" s="84" customFormat="1" ht="16.5" thickBot="1">
      <c r="A46" s="81"/>
      <c r="B46" s="135"/>
      <c r="C46" s="81"/>
      <c r="D46" s="95"/>
      <c r="G46" s="95">
        <f>D43-F43</f>
        <v>22065.619999999995</v>
      </c>
      <c r="H46" s="81"/>
      <c r="I46" s="83"/>
    </row>
    <row r="47" spans="1:9" s="84" customFormat="1" ht="16.5" thickBot="1">
      <c r="A47" s="233" t="s">
        <v>194</v>
      </c>
      <c r="B47" s="203"/>
      <c r="C47" s="203"/>
      <c r="D47" s="203"/>
      <c r="E47" s="203"/>
      <c r="F47" s="203"/>
      <c r="G47" s="203"/>
      <c r="H47" s="204"/>
      <c r="I47" s="83"/>
    </row>
    <row r="48" spans="1:9" s="84" customFormat="1" ht="15.75">
      <c r="A48" s="150"/>
      <c r="B48" s="135" t="s">
        <v>27</v>
      </c>
      <c r="C48" s="136" t="s">
        <v>28</v>
      </c>
      <c r="D48" s="148">
        <v>3000</v>
      </c>
      <c r="E48" s="137"/>
      <c r="F48" s="146">
        <f>'GATE '!G14</f>
        <v>780.0699999999999</v>
      </c>
      <c r="G48" s="144">
        <f>D48-F48</f>
        <v>2219.9300000000003</v>
      </c>
      <c r="H48" s="151"/>
      <c r="I48" s="83">
        <v>39399</v>
      </c>
    </row>
    <row r="49" spans="1:9" s="84" customFormat="1" ht="15.75">
      <c r="A49" s="152"/>
      <c r="B49" s="135" t="s">
        <v>166</v>
      </c>
      <c r="C49" s="136" t="s">
        <v>165</v>
      </c>
      <c r="D49" s="148">
        <v>3024</v>
      </c>
      <c r="E49" s="137"/>
      <c r="F49" s="146">
        <f>'GATE '!H10</f>
        <v>3024</v>
      </c>
      <c r="G49" s="144">
        <f>D49-F49</f>
        <v>0</v>
      </c>
      <c r="H49" s="153"/>
      <c r="I49" s="83">
        <v>39399</v>
      </c>
    </row>
    <row r="50" spans="1:9" s="84" customFormat="1" ht="16.5" thickBot="1">
      <c r="A50" s="150"/>
      <c r="B50" s="138" t="s">
        <v>27</v>
      </c>
      <c r="C50" s="84" t="s">
        <v>164</v>
      </c>
      <c r="D50" s="149">
        <v>1500</v>
      </c>
      <c r="F50" s="147"/>
      <c r="G50" s="144">
        <f>D50-F50</f>
        <v>1500</v>
      </c>
      <c r="H50" s="151"/>
      <c r="I50" s="83">
        <v>39399</v>
      </c>
    </row>
    <row r="51" spans="1:9" s="84" customFormat="1" ht="16.5" thickBot="1">
      <c r="A51" s="154"/>
      <c r="B51" s="155"/>
      <c r="C51" s="156"/>
      <c r="D51" s="145">
        <f>SUM(D48:D50)</f>
        <v>7524</v>
      </c>
      <c r="E51" s="143"/>
      <c r="F51" s="145">
        <f>SUM(F48:F50)</f>
        <v>3804.0699999999997</v>
      </c>
      <c r="G51" s="145">
        <f>SUM(G48:G50)</f>
        <v>3719.9300000000003</v>
      </c>
      <c r="H51" s="157"/>
      <c r="I51" s="83"/>
    </row>
    <row r="54" spans="1:9" ht="15.75">
      <c r="A54" s="205" t="s">
        <v>163</v>
      </c>
      <c r="B54" s="234"/>
      <c r="C54" s="234"/>
      <c r="D54" s="234"/>
      <c r="E54" s="234"/>
      <c r="F54" s="234"/>
      <c r="G54" s="235"/>
      <c r="H54" s="235"/>
      <c r="I54" s="83">
        <v>39399</v>
      </c>
    </row>
    <row r="55" spans="1:9" s="84" customFormat="1" ht="15.75">
      <c r="A55" s="138"/>
      <c r="B55" s="158" t="s">
        <v>147</v>
      </c>
      <c r="C55" s="136" t="s">
        <v>35</v>
      </c>
      <c r="D55" s="159">
        <v>3700</v>
      </c>
      <c r="E55" s="160" t="s">
        <v>154</v>
      </c>
      <c r="F55" s="161"/>
      <c r="G55" s="162">
        <f>D55-F55</f>
        <v>3700</v>
      </c>
      <c r="H55" s="81"/>
      <c r="I55" s="83">
        <v>39364</v>
      </c>
    </row>
    <row r="56" spans="7:8" ht="15.75">
      <c r="G56" s="232" t="s">
        <v>168</v>
      </c>
      <c r="H56" s="232"/>
    </row>
  </sheetData>
  <mergeCells count="6">
    <mergeCell ref="A1:H1"/>
    <mergeCell ref="A8:H8"/>
    <mergeCell ref="E42:F42"/>
    <mergeCell ref="G56:H56"/>
    <mergeCell ref="A47:H47"/>
    <mergeCell ref="A54:H54"/>
  </mergeCells>
  <printOptions horizontalCentered="1"/>
  <pageMargins left="0" right="0" top="0.7" bottom="0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A3" sqref="A3:IV3"/>
    </sheetView>
  </sheetViews>
  <sheetFormatPr defaultColWidth="9.140625" defaultRowHeight="12.75"/>
  <cols>
    <col min="1" max="1" width="28.140625" style="60" bestFit="1" customWidth="1"/>
    <col min="2" max="2" width="16.28125" style="66" bestFit="1" customWidth="1"/>
    <col min="3" max="3" width="22.57421875" style="59" customWidth="1"/>
    <col min="4" max="4" width="11.140625" style="59" bestFit="1" customWidth="1"/>
    <col min="5" max="16384" width="23.8515625" style="60" customWidth="1"/>
  </cols>
  <sheetData>
    <row r="1" spans="1:3" ht="18">
      <c r="A1" s="236" t="s">
        <v>49</v>
      </c>
      <c r="B1" s="237"/>
      <c r="C1" s="237"/>
    </row>
    <row r="2" spans="2:3" ht="18">
      <c r="B2" s="61" t="s">
        <v>38</v>
      </c>
      <c r="C2" s="59">
        <f>SUM(C4:C38)</f>
        <v>1524</v>
      </c>
    </row>
    <row r="3" spans="1:4" s="65" customFormat="1" ht="18.75" customHeight="1">
      <c r="A3" s="62" t="s">
        <v>39</v>
      </c>
      <c r="B3" s="63" t="s">
        <v>41</v>
      </c>
      <c r="C3" s="64" t="s">
        <v>130</v>
      </c>
      <c r="D3" s="64"/>
    </row>
    <row r="4" spans="1:3" ht="18">
      <c r="A4" s="60" t="s">
        <v>108</v>
      </c>
      <c r="B4" s="66">
        <v>39399</v>
      </c>
      <c r="C4" s="59">
        <f>127*COUNT(B4)</f>
        <v>127</v>
      </c>
    </row>
    <row r="5" spans="1:3" ht="18">
      <c r="A5" s="60" t="s">
        <v>109</v>
      </c>
      <c r="B5" s="66">
        <v>39399</v>
      </c>
      <c r="C5" s="59">
        <f aca="true" t="shared" si="0" ref="C5:C25">127*COUNT(B5)</f>
        <v>127</v>
      </c>
    </row>
    <row r="6" spans="1:3" ht="18">
      <c r="A6" s="60" t="s">
        <v>110</v>
      </c>
      <c r="B6" s="66">
        <v>39399</v>
      </c>
      <c r="C6" s="59">
        <f t="shared" si="0"/>
        <v>127</v>
      </c>
    </row>
    <row r="7" spans="1:3" ht="18">
      <c r="A7" s="60" t="s">
        <v>111</v>
      </c>
      <c r="B7" s="66">
        <v>39399</v>
      </c>
      <c r="C7" s="59">
        <f t="shared" si="0"/>
        <v>127</v>
      </c>
    </row>
    <row r="8" spans="1:3" ht="18">
      <c r="A8" s="60" t="s">
        <v>119</v>
      </c>
      <c r="B8" s="66">
        <v>39371</v>
      </c>
      <c r="C8" s="59">
        <f t="shared" si="0"/>
        <v>127</v>
      </c>
    </row>
    <row r="9" spans="1:3" ht="18">
      <c r="A9" s="60" t="s">
        <v>120</v>
      </c>
      <c r="B9" s="66">
        <v>39371</v>
      </c>
      <c r="C9" s="59">
        <f t="shared" si="0"/>
        <v>127</v>
      </c>
    </row>
    <row r="10" spans="1:3" ht="18">
      <c r="A10" s="60" t="s">
        <v>121</v>
      </c>
      <c r="B10" s="66">
        <v>39371</v>
      </c>
      <c r="C10" s="59">
        <f t="shared" si="0"/>
        <v>127</v>
      </c>
    </row>
    <row r="11" spans="1:3" ht="18">
      <c r="A11" s="60" t="s">
        <v>122</v>
      </c>
      <c r="B11" s="66">
        <v>39371</v>
      </c>
      <c r="C11" s="59">
        <f t="shared" si="0"/>
        <v>127</v>
      </c>
    </row>
    <row r="12" spans="1:3" ht="18">
      <c r="A12" s="60" t="s">
        <v>126</v>
      </c>
      <c r="B12" s="66">
        <v>39378</v>
      </c>
      <c r="C12" s="59">
        <f t="shared" si="0"/>
        <v>127</v>
      </c>
    </row>
    <row r="13" spans="1:3" ht="18">
      <c r="A13" s="60" t="s">
        <v>127</v>
      </c>
      <c r="B13" s="66">
        <v>39378</v>
      </c>
      <c r="C13" s="59">
        <f t="shared" si="0"/>
        <v>127</v>
      </c>
    </row>
    <row r="14" spans="1:3" ht="18">
      <c r="A14" s="60" t="s">
        <v>128</v>
      </c>
      <c r="B14" s="66">
        <v>39378</v>
      </c>
      <c r="C14" s="59">
        <f t="shared" si="0"/>
        <v>127</v>
      </c>
    </row>
    <row r="15" spans="1:3" ht="18">
      <c r="A15" s="60" t="s">
        <v>129</v>
      </c>
      <c r="B15" s="66">
        <v>39378</v>
      </c>
      <c r="C15" s="59">
        <f t="shared" si="0"/>
        <v>127</v>
      </c>
    </row>
    <row r="16" spans="2:3" ht="18">
      <c r="B16" s="67"/>
      <c r="C16" s="59">
        <f t="shared" si="0"/>
        <v>0</v>
      </c>
    </row>
    <row r="17" spans="2:3" ht="18">
      <c r="B17" s="67"/>
      <c r="C17" s="59">
        <f t="shared" si="0"/>
        <v>0</v>
      </c>
    </row>
    <row r="18" spans="2:3" ht="18">
      <c r="B18" s="67"/>
      <c r="C18" s="59">
        <f t="shared" si="0"/>
        <v>0</v>
      </c>
    </row>
    <row r="19" spans="2:3" ht="18">
      <c r="B19" s="67"/>
      <c r="C19" s="59">
        <f t="shared" si="0"/>
        <v>0</v>
      </c>
    </row>
    <row r="20" spans="2:3" ht="18">
      <c r="B20" s="58"/>
      <c r="C20" s="59">
        <f t="shared" si="0"/>
        <v>0</v>
      </c>
    </row>
    <row r="21" ht="18">
      <c r="C21" s="59">
        <f t="shared" si="0"/>
        <v>0</v>
      </c>
    </row>
    <row r="22" ht="18">
      <c r="C22" s="59">
        <f t="shared" si="0"/>
        <v>0</v>
      </c>
    </row>
    <row r="23" ht="18">
      <c r="C23" s="59">
        <f t="shared" si="0"/>
        <v>0</v>
      </c>
    </row>
    <row r="24" ht="18">
      <c r="C24" s="59">
        <f t="shared" si="0"/>
        <v>0</v>
      </c>
    </row>
    <row r="25" ht="18">
      <c r="C25" s="59">
        <f t="shared" si="0"/>
        <v>0</v>
      </c>
    </row>
    <row r="39" ht="18">
      <c r="D39" s="68"/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="120" zoomScaleNormal="120" workbookViewId="0" topLeftCell="A1">
      <selection activeCell="A3" sqref="A3:H3"/>
    </sheetView>
  </sheetViews>
  <sheetFormatPr defaultColWidth="9.140625" defaultRowHeight="12.75"/>
  <cols>
    <col min="1" max="1" width="17.28125" style="71" bestFit="1" customWidth="1"/>
    <col min="2" max="2" width="30.8515625" style="69" bestFit="1" customWidth="1"/>
    <col min="3" max="3" width="9.140625" style="69" bestFit="1" customWidth="1"/>
    <col min="4" max="4" width="10.57421875" style="72" bestFit="1" customWidth="1"/>
    <col min="5" max="5" width="9.28125" style="72" bestFit="1" customWidth="1"/>
    <col min="6" max="6" width="5.7109375" style="73" bestFit="1" customWidth="1"/>
    <col min="7" max="7" width="10.8515625" style="70" bestFit="1" customWidth="1"/>
    <col min="8" max="8" width="11.8515625" style="70" bestFit="1" customWidth="1"/>
    <col min="9" max="9" width="7.140625" style="75" bestFit="1" customWidth="1"/>
    <col min="10" max="16384" width="23.8515625" style="71" customWidth="1"/>
  </cols>
  <sheetData>
    <row r="1" spans="1:8" ht="12.75">
      <c r="A1" s="240" t="s">
        <v>50</v>
      </c>
      <c r="B1" s="240"/>
      <c r="C1" s="240"/>
      <c r="D1" s="240"/>
      <c r="E1" s="240"/>
      <c r="F1" s="240"/>
      <c r="G1" s="240"/>
      <c r="H1" s="240"/>
    </row>
    <row r="2" spans="5:8" ht="12.75">
      <c r="E2" s="238" t="s">
        <v>38</v>
      </c>
      <c r="F2" s="239"/>
      <c r="G2" s="71"/>
      <c r="H2" s="70">
        <f>SUM(H4:H33)</f>
        <v>4039</v>
      </c>
    </row>
    <row r="3" spans="1:9" s="69" customFormat="1" ht="12.75">
      <c r="A3" s="69" t="s">
        <v>39</v>
      </c>
      <c r="B3" s="69" t="s">
        <v>40</v>
      </c>
      <c r="C3" s="69" t="s">
        <v>10</v>
      </c>
      <c r="D3" s="72" t="s">
        <v>41</v>
      </c>
      <c r="E3" s="69" t="s">
        <v>12</v>
      </c>
      <c r="F3" s="73" t="s">
        <v>46</v>
      </c>
      <c r="G3" s="70" t="s">
        <v>48</v>
      </c>
      <c r="H3" s="70" t="s">
        <v>42</v>
      </c>
      <c r="I3" s="75"/>
    </row>
    <row r="4" spans="1:9" s="121" customFormat="1" ht="12.75">
      <c r="A4" s="121" t="s">
        <v>103</v>
      </c>
      <c r="B4" s="122" t="s">
        <v>104</v>
      </c>
      <c r="C4" s="122" t="s">
        <v>105</v>
      </c>
      <c r="D4" s="123">
        <v>39352</v>
      </c>
      <c r="E4" s="124">
        <v>295</v>
      </c>
      <c r="F4" s="125">
        <v>2</v>
      </c>
      <c r="G4" s="124">
        <f aca="true" t="shared" si="0" ref="G4:G20">127*F4</f>
        <v>254</v>
      </c>
      <c r="H4" s="126">
        <f aca="true" t="shared" si="1" ref="H4:H20">E4+G4</f>
        <v>549</v>
      </c>
      <c r="I4" s="127">
        <v>23067</v>
      </c>
    </row>
    <row r="5" spans="1:9" s="121" customFormat="1" ht="12.75">
      <c r="A5" s="121" t="s">
        <v>86</v>
      </c>
      <c r="B5" s="122" t="s">
        <v>87</v>
      </c>
      <c r="C5" s="122" t="s">
        <v>85</v>
      </c>
      <c r="D5" s="123">
        <v>39364</v>
      </c>
      <c r="E5" s="124">
        <v>215</v>
      </c>
      <c r="F5" s="125"/>
      <c r="G5" s="124">
        <f t="shared" si="0"/>
        <v>0</v>
      </c>
      <c r="H5" s="126">
        <f t="shared" si="1"/>
        <v>215</v>
      </c>
      <c r="I5" s="127">
        <v>22811</v>
      </c>
    </row>
    <row r="6" spans="1:9" s="121" customFormat="1" ht="12.75">
      <c r="A6" s="121" t="s">
        <v>84</v>
      </c>
      <c r="B6" s="122" t="s">
        <v>87</v>
      </c>
      <c r="C6" s="122" t="s">
        <v>85</v>
      </c>
      <c r="D6" s="123">
        <v>39364</v>
      </c>
      <c r="E6" s="124">
        <v>215</v>
      </c>
      <c r="F6" s="125"/>
      <c r="G6" s="124">
        <f t="shared" si="0"/>
        <v>0</v>
      </c>
      <c r="H6" s="126">
        <f t="shared" si="1"/>
        <v>215</v>
      </c>
      <c r="I6" s="127">
        <v>22811</v>
      </c>
    </row>
    <row r="7" spans="1:9" s="121" customFormat="1" ht="12.75">
      <c r="A7" s="121" t="s">
        <v>88</v>
      </c>
      <c r="B7" s="122" t="s">
        <v>70</v>
      </c>
      <c r="C7" s="122" t="s">
        <v>89</v>
      </c>
      <c r="D7" s="123">
        <v>39377</v>
      </c>
      <c r="E7" s="124">
        <v>250</v>
      </c>
      <c r="F7" s="125"/>
      <c r="G7" s="124">
        <f t="shared" si="0"/>
        <v>0</v>
      </c>
      <c r="H7" s="126">
        <f t="shared" si="1"/>
        <v>250</v>
      </c>
      <c r="I7" s="127">
        <v>22809</v>
      </c>
    </row>
    <row r="8" spans="1:9" s="121" customFormat="1" ht="12.75">
      <c r="A8" s="121" t="s">
        <v>71</v>
      </c>
      <c r="B8" s="122" t="s">
        <v>70</v>
      </c>
      <c r="C8" s="122" t="s">
        <v>69</v>
      </c>
      <c r="D8" s="123">
        <v>39377</v>
      </c>
      <c r="E8" s="124">
        <v>200</v>
      </c>
      <c r="F8" s="125"/>
      <c r="G8" s="124">
        <f t="shared" si="0"/>
        <v>0</v>
      </c>
      <c r="H8" s="126">
        <f t="shared" si="1"/>
        <v>200</v>
      </c>
      <c r="I8" s="127">
        <v>22426</v>
      </c>
    </row>
    <row r="9" spans="1:9" s="121" customFormat="1" ht="12.75">
      <c r="A9" s="121" t="s">
        <v>90</v>
      </c>
      <c r="B9" s="122" t="s">
        <v>70</v>
      </c>
      <c r="C9" s="122" t="s">
        <v>89</v>
      </c>
      <c r="D9" s="123">
        <v>39377</v>
      </c>
      <c r="E9" s="124">
        <v>250</v>
      </c>
      <c r="F9" s="125"/>
      <c r="G9" s="124">
        <f t="shared" si="0"/>
        <v>0</v>
      </c>
      <c r="H9" s="126">
        <f t="shared" si="1"/>
        <v>250</v>
      </c>
      <c r="I9" s="127">
        <v>22809</v>
      </c>
    </row>
    <row r="10" spans="1:9" s="121" customFormat="1" ht="25.5">
      <c r="A10" s="121" t="s">
        <v>131</v>
      </c>
      <c r="B10" s="122" t="s">
        <v>132</v>
      </c>
      <c r="C10" s="122" t="s">
        <v>133</v>
      </c>
      <c r="D10" s="123">
        <v>39377</v>
      </c>
      <c r="E10" s="124">
        <v>0</v>
      </c>
      <c r="F10" s="125">
        <v>1</v>
      </c>
      <c r="G10" s="124">
        <f t="shared" si="0"/>
        <v>127</v>
      </c>
      <c r="H10" s="126">
        <f t="shared" si="1"/>
        <v>127</v>
      </c>
      <c r="I10" s="127"/>
    </row>
    <row r="11" spans="1:9" s="121" customFormat="1" ht="12.75">
      <c r="A11" s="121" t="s">
        <v>71</v>
      </c>
      <c r="B11" s="122" t="s">
        <v>70</v>
      </c>
      <c r="C11" s="122" t="s">
        <v>69</v>
      </c>
      <c r="D11" s="123">
        <v>39378</v>
      </c>
      <c r="E11" s="124">
        <v>200</v>
      </c>
      <c r="F11" s="125"/>
      <c r="G11" s="124">
        <f t="shared" si="0"/>
        <v>0</v>
      </c>
      <c r="H11" s="126">
        <f t="shared" si="1"/>
        <v>200</v>
      </c>
      <c r="I11" s="127">
        <v>22426</v>
      </c>
    </row>
    <row r="12" spans="1:9" s="121" customFormat="1" ht="12.75">
      <c r="A12" s="121" t="s">
        <v>116</v>
      </c>
      <c r="B12" s="122" t="s">
        <v>117</v>
      </c>
      <c r="C12" s="122" t="s">
        <v>118</v>
      </c>
      <c r="D12" s="123">
        <v>39396</v>
      </c>
      <c r="E12" s="124">
        <v>225</v>
      </c>
      <c r="F12" s="125"/>
      <c r="G12" s="124">
        <f t="shared" si="0"/>
        <v>0</v>
      </c>
      <c r="H12" s="126">
        <f t="shared" si="1"/>
        <v>225</v>
      </c>
      <c r="I12" s="114">
        <v>23062</v>
      </c>
    </row>
    <row r="13" spans="1:9" s="121" customFormat="1" ht="12.75">
      <c r="A13" s="121" t="s">
        <v>66</v>
      </c>
      <c r="B13" s="122" t="s">
        <v>67</v>
      </c>
      <c r="C13" s="122" t="s">
        <v>68</v>
      </c>
      <c r="D13" s="123">
        <v>39400</v>
      </c>
      <c r="E13" s="124">
        <v>367</v>
      </c>
      <c r="F13" s="125">
        <v>3</v>
      </c>
      <c r="G13" s="124">
        <f t="shared" si="0"/>
        <v>381</v>
      </c>
      <c r="H13" s="126">
        <f t="shared" si="1"/>
        <v>748</v>
      </c>
      <c r="I13" s="127">
        <v>22816</v>
      </c>
    </row>
    <row r="14" spans="1:9" s="121" customFormat="1" ht="12.75">
      <c r="A14" s="121" t="s">
        <v>134</v>
      </c>
      <c r="B14" s="194" t="s">
        <v>136</v>
      </c>
      <c r="C14" s="122" t="s">
        <v>135</v>
      </c>
      <c r="D14" s="123">
        <v>39401</v>
      </c>
      <c r="E14" s="124">
        <v>189</v>
      </c>
      <c r="F14" s="125"/>
      <c r="G14" s="124">
        <f t="shared" si="0"/>
        <v>0</v>
      </c>
      <c r="H14" s="126">
        <f t="shared" si="1"/>
        <v>189</v>
      </c>
      <c r="I14" s="127" t="s">
        <v>152</v>
      </c>
    </row>
    <row r="15" spans="1:9" s="121" customFormat="1" ht="12.75">
      <c r="A15" s="121" t="s">
        <v>110</v>
      </c>
      <c r="B15" s="122" t="s">
        <v>123</v>
      </c>
      <c r="C15" s="122" t="s">
        <v>124</v>
      </c>
      <c r="D15" s="123">
        <v>39428</v>
      </c>
      <c r="E15" s="124">
        <v>195</v>
      </c>
      <c r="F15" s="125">
        <v>1</v>
      </c>
      <c r="G15" s="124">
        <f t="shared" si="0"/>
        <v>127</v>
      </c>
      <c r="H15" s="126">
        <f t="shared" si="1"/>
        <v>322</v>
      </c>
      <c r="I15" s="127">
        <v>23063</v>
      </c>
    </row>
    <row r="16" spans="1:9" s="121" customFormat="1" ht="12.75">
      <c r="A16" s="121" t="s">
        <v>125</v>
      </c>
      <c r="B16" s="122" t="s">
        <v>123</v>
      </c>
      <c r="C16" s="122" t="s">
        <v>124</v>
      </c>
      <c r="D16" s="123">
        <v>39428</v>
      </c>
      <c r="E16" s="124">
        <v>195</v>
      </c>
      <c r="F16" s="125">
        <v>1</v>
      </c>
      <c r="G16" s="124">
        <f t="shared" si="0"/>
        <v>127</v>
      </c>
      <c r="H16" s="126">
        <f t="shared" si="1"/>
        <v>322</v>
      </c>
      <c r="I16" s="127">
        <v>23063</v>
      </c>
    </row>
    <row r="17" spans="1:9" s="121" customFormat="1" ht="12.75">
      <c r="A17" s="121" t="s">
        <v>131</v>
      </c>
      <c r="B17" s="194" t="s">
        <v>169</v>
      </c>
      <c r="C17" s="122" t="s">
        <v>133</v>
      </c>
      <c r="D17" s="123">
        <v>39204</v>
      </c>
      <c r="E17" s="124">
        <v>100</v>
      </c>
      <c r="F17" s="125">
        <v>1</v>
      </c>
      <c r="G17" s="124">
        <f t="shared" si="0"/>
        <v>127</v>
      </c>
      <c r="H17" s="126">
        <f t="shared" si="1"/>
        <v>227</v>
      </c>
      <c r="I17" s="127"/>
    </row>
    <row r="18" spans="2:9" s="121" customFormat="1" ht="12.75">
      <c r="B18" s="122"/>
      <c r="C18" s="122"/>
      <c r="D18" s="123"/>
      <c r="E18" s="124">
        <v>0</v>
      </c>
      <c r="F18" s="125"/>
      <c r="G18" s="124">
        <f t="shared" si="0"/>
        <v>0</v>
      </c>
      <c r="H18" s="126">
        <f t="shared" si="1"/>
        <v>0</v>
      </c>
      <c r="I18" s="127"/>
    </row>
    <row r="19" spans="5:8" ht="12.75">
      <c r="E19" s="70">
        <v>0</v>
      </c>
      <c r="G19" s="70">
        <f t="shared" si="0"/>
        <v>0</v>
      </c>
      <c r="H19" s="74">
        <f t="shared" si="1"/>
        <v>0</v>
      </c>
    </row>
    <row r="20" spans="5:8" ht="12.75">
      <c r="E20" s="70">
        <v>0</v>
      </c>
      <c r="G20" s="70">
        <f t="shared" si="0"/>
        <v>0</v>
      </c>
      <c r="H20" s="74">
        <f t="shared" si="1"/>
        <v>0</v>
      </c>
    </row>
    <row r="21" ht="12.75">
      <c r="E21" s="70">
        <v>0</v>
      </c>
    </row>
    <row r="22" ht="12.75">
      <c r="E22" s="70">
        <v>0</v>
      </c>
    </row>
    <row r="23" ht="12.75">
      <c r="E23" s="70"/>
    </row>
    <row r="24" ht="12.75">
      <c r="E24" s="70"/>
    </row>
    <row r="25" ht="12.75">
      <c r="E25" s="70"/>
    </row>
    <row r="26" ht="12.75">
      <c r="E26" s="70"/>
    </row>
    <row r="27" ht="12.75">
      <c r="E27" s="70"/>
    </row>
    <row r="28" ht="12.75">
      <c r="E28" s="70"/>
    </row>
    <row r="29" ht="12.75">
      <c r="E29" s="70"/>
    </row>
    <row r="30" ht="12.75">
      <c r="E30" s="70"/>
    </row>
  </sheetData>
  <mergeCells count="2">
    <mergeCell ref="E2:F2"/>
    <mergeCell ref="A1:H1"/>
  </mergeCells>
  <printOptions gridLines="1"/>
  <pageMargins left="0" right="0" top="0" bottom="0" header="0.5" footer="0.5"/>
  <pageSetup fitToHeight="0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120" zoomScaleNormal="120" workbookViewId="0" topLeftCell="A1">
      <selection activeCell="D18" sqref="D18"/>
    </sheetView>
  </sheetViews>
  <sheetFormatPr defaultColWidth="9.140625" defaultRowHeight="12.75"/>
  <cols>
    <col min="1" max="1" width="19.421875" style="111" bestFit="1" customWidth="1"/>
    <col min="2" max="2" width="7.8515625" style="111" bestFit="1" customWidth="1"/>
    <col min="3" max="3" width="33.421875" style="111" bestFit="1" customWidth="1"/>
    <col min="4" max="4" width="13.421875" style="189" bestFit="1" customWidth="1"/>
    <col min="5" max="5" width="11.57421875" style="189" bestFit="1" customWidth="1"/>
    <col min="6" max="6" width="7.57421875" style="111" customWidth="1"/>
    <col min="7" max="7" width="10.7109375" style="111" bestFit="1" customWidth="1"/>
    <col min="8" max="8" width="2.00390625" style="111" bestFit="1" customWidth="1"/>
    <col min="9" max="16384" width="15.00390625" style="111" customWidth="1"/>
  </cols>
  <sheetData>
    <row r="1" spans="1:7" s="106" customFormat="1" ht="12.75">
      <c r="A1" s="241" t="s">
        <v>33</v>
      </c>
      <c r="B1" s="242"/>
      <c r="C1" s="242"/>
      <c r="D1" s="242"/>
      <c r="E1" s="242"/>
      <c r="F1" s="242"/>
      <c r="G1" s="242"/>
    </row>
    <row r="2" spans="4:7" s="106" customFormat="1" ht="12.75">
      <c r="D2" s="184"/>
      <c r="E2" s="184"/>
      <c r="F2" s="4" t="s">
        <v>43</v>
      </c>
      <c r="G2" s="107">
        <f>SUM(G5:G157)</f>
        <v>1524</v>
      </c>
    </row>
    <row r="4" spans="1:7" s="5" customFormat="1" ht="24" customHeight="1">
      <c r="A4" s="5" t="s">
        <v>39</v>
      </c>
      <c r="B4" s="5" t="s">
        <v>10</v>
      </c>
      <c r="C4" s="5" t="s">
        <v>44</v>
      </c>
      <c r="D4" s="185" t="s">
        <v>55</v>
      </c>
      <c r="E4" s="185" t="s">
        <v>54</v>
      </c>
      <c r="F4" s="5" t="s">
        <v>45</v>
      </c>
      <c r="G4" s="5" t="s">
        <v>12</v>
      </c>
    </row>
    <row r="5" spans="1:8" s="113" customFormat="1" ht="12.75">
      <c r="A5" s="113" t="s">
        <v>114</v>
      </c>
      <c r="B5" s="113" t="s">
        <v>115</v>
      </c>
      <c r="C5" s="114" t="s">
        <v>159</v>
      </c>
      <c r="D5" s="186">
        <v>39357</v>
      </c>
      <c r="E5" s="186">
        <v>39371</v>
      </c>
      <c r="F5" s="115"/>
      <c r="G5" s="116">
        <f aca="true" t="shared" si="0" ref="G5:G28">127*COUNT(E5)</f>
        <v>127</v>
      </c>
      <c r="H5" s="113" t="s">
        <v>162</v>
      </c>
    </row>
    <row r="6" spans="1:7" s="113" customFormat="1" ht="12.75">
      <c r="A6" s="113" t="s">
        <v>106</v>
      </c>
      <c r="B6" s="113" t="s">
        <v>68</v>
      </c>
      <c r="C6" s="117" t="s">
        <v>107</v>
      </c>
      <c r="D6" s="186">
        <v>39346</v>
      </c>
      <c r="E6" s="186">
        <v>39384</v>
      </c>
      <c r="F6" s="115"/>
      <c r="G6" s="116">
        <f t="shared" si="0"/>
        <v>127</v>
      </c>
    </row>
    <row r="7" spans="1:8" s="113" customFormat="1" ht="12.75">
      <c r="A7" s="113" t="s">
        <v>141</v>
      </c>
      <c r="B7" s="113" t="s">
        <v>115</v>
      </c>
      <c r="C7" s="117" t="s">
        <v>140</v>
      </c>
      <c r="D7" s="186">
        <v>39371</v>
      </c>
      <c r="E7" s="186">
        <v>39385</v>
      </c>
      <c r="F7" s="115"/>
      <c r="G7" s="116">
        <f t="shared" si="0"/>
        <v>127</v>
      </c>
      <c r="H7" s="113" t="s">
        <v>162</v>
      </c>
    </row>
    <row r="8" spans="1:8" s="113" customFormat="1" ht="12.75">
      <c r="A8" s="113" t="s">
        <v>141</v>
      </c>
      <c r="B8" s="113" t="s">
        <v>115</v>
      </c>
      <c r="C8" s="117" t="s">
        <v>140</v>
      </c>
      <c r="D8" s="186">
        <v>39371</v>
      </c>
      <c r="E8" s="186">
        <v>39385</v>
      </c>
      <c r="F8" s="115"/>
      <c r="G8" s="116">
        <f t="shared" si="0"/>
        <v>127</v>
      </c>
      <c r="H8" s="113" t="s">
        <v>162</v>
      </c>
    </row>
    <row r="9" spans="1:7" s="113" customFormat="1" ht="12.75">
      <c r="A9" s="113" t="s">
        <v>112</v>
      </c>
      <c r="B9" s="113" t="s">
        <v>68</v>
      </c>
      <c r="C9" s="117" t="s">
        <v>113</v>
      </c>
      <c r="D9" s="186">
        <v>39346</v>
      </c>
      <c r="E9" s="186">
        <v>39392</v>
      </c>
      <c r="F9" s="115"/>
      <c r="G9" s="116">
        <f>127*COUNT(E9)</f>
        <v>127</v>
      </c>
    </row>
    <row r="10" spans="1:7" s="113" customFormat="1" ht="12.75">
      <c r="A10" s="113" t="s">
        <v>66</v>
      </c>
      <c r="B10" s="113" t="s">
        <v>68</v>
      </c>
      <c r="C10" s="117" t="s">
        <v>153</v>
      </c>
      <c r="D10" s="186">
        <v>39379</v>
      </c>
      <c r="E10" s="186">
        <v>39398</v>
      </c>
      <c r="F10" s="115"/>
      <c r="G10" s="116">
        <f t="shared" si="0"/>
        <v>127</v>
      </c>
    </row>
    <row r="11" spans="1:7" s="113" customFormat="1" ht="14.25">
      <c r="A11" s="114" t="s">
        <v>156</v>
      </c>
      <c r="B11" s="113" t="s">
        <v>115</v>
      </c>
      <c r="C11" s="114" t="s">
        <v>158</v>
      </c>
      <c r="D11" s="186">
        <v>39384</v>
      </c>
      <c r="E11" s="186">
        <v>39395</v>
      </c>
      <c r="F11" s="115"/>
      <c r="G11" s="116">
        <f t="shared" si="0"/>
        <v>127</v>
      </c>
    </row>
    <row r="12" spans="1:7" s="113" customFormat="1" ht="14.25">
      <c r="A12" s="114" t="s">
        <v>157</v>
      </c>
      <c r="B12" s="113" t="s">
        <v>115</v>
      </c>
      <c r="C12" s="114" t="s">
        <v>158</v>
      </c>
      <c r="D12" s="186">
        <v>39384</v>
      </c>
      <c r="E12" s="186">
        <v>39395</v>
      </c>
      <c r="F12" s="115"/>
      <c r="G12" s="116">
        <f t="shared" si="0"/>
        <v>127</v>
      </c>
    </row>
    <row r="13" spans="1:7" s="113" customFormat="1" ht="12.75">
      <c r="A13" s="114" t="s">
        <v>106</v>
      </c>
      <c r="B13" s="113" t="s">
        <v>68</v>
      </c>
      <c r="C13" s="178" t="s">
        <v>107</v>
      </c>
      <c r="D13" s="186">
        <v>39391</v>
      </c>
      <c r="E13" s="186">
        <v>39469</v>
      </c>
      <c r="F13" s="115"/>
      <c r="G13" s="116">
        <f t="shared" si="0"/>
        <v>127</v>
      </c>
    </row>
    <row r="14" spans="1:7" s="182" customFormat="1" ht="12.75">
      <c r="A14" s="114" t="s">
        <v>160</v>
      </c>
      <c r="B14" s="113" t="s">
        <v>115</v>
      </c>
      <c r="C14" s="179" t="s">
        <v>161</v>
      </c>
      <c r="D14" s="187">
        <v>39361</v>
      </c>
      <c r="E14" s="187">
        <v>39414</v>
      </c>
      <c r="F14" s="180"/>
      <c r="G14" s="181">
        <f t="shared" si="0"/>
        <v>127</v>
      </c>
    </row>
    <row r="15" spans="1:7" s="182" customFormat="1" ht="12.75">
      <c r="A15" s="118" t="s">
        <v>184</v>
      </c>
      <c r="B15" s="108" t="s">
        <v>124</v>
      </c>
      <c r="C15" s="183" t="s">
        <v>185</v>
      </c>
      <c r="D15" s="188">
        <v>39415</v>
      </c>
      <c r="E15" s="188">
        <v>39469</v>
      </c>
      <c r="F15" s="119"/>
      <c r="G15" s="120">
        <f t="shared" si="0"/>
        <v>127</v>
      </c>
    </row>
    <row r="16" spans="1:7" s="182" customFormat="1" ht="12.75">
      <c r="A16" s="118" t="s">
        <v>187</v>
      </c>
      <c r="B16" s="190" t="s">
        <v>118</v>
      </c>
      <c r="C16" s="183" t="s">
        <v>186</v>
      </c>
      <c r="D16" s="188">
        <v>39420</v>
      </c>
      <c r="E16" s="188">
        <v>39097</v>
      </c>
      <c r="F16" s="119"/>
      <c r="G16" s="120">
        <f t="shared" si="0"/>
        <v>127</v>
      </c>
    </row>
    <row r="17" spans="3:7" ht="12.75">
      <c r="C17" s="112"/>
      <c r="F17" s="109"/>
      <c r="G17" s="110">
        <f t="shared" si="0"/>
        <v>0</v>
      </c>
    </row>
    <row r="18" spans="3:7" ht="12.75">
      <c r="C18" s="112"/>
      <c r="F18" s="109"/>
      <c r="G18" s="110">
        <f t="shared" si="0"/>
        <v>0</v>
      </c>
    </row>
    <row r="19" spans="3:7" ht="12.75">
      <c r="C19" s="112"/>
      <c r="F19" s="109"/>
      <c r="G19" s="110">
        <f t="shared" si="0"/>
        <v>0</v>
      </c>
    </row>
    <row r="20" spans="3:7" ht="12.75">
      <c r="C20" s="112"/>
      <c r="F20" s="109"/>
      <c r="G20" s="110">
        <f t="shared" si="0"/>
        <v>0</v>
      </c>
    </row>
    <row r="21" spans="3:7" ht="12.75">
      <c r="C21" s="112"/>
      <c r="F21" s="109"/>
      <c r="G21" s="110">
        <f t="shared" si="0"/>
        <v>0</v>
      </c>
    </row>
    <row r="22" spans="3:7" ht="12.75">
      <c r="C22" s="112"/>
      <c r="F22" s="109"/>
      <c r="G22" s="110">
        <f t="shared" si="0"/>
        <v>0</v>
      </c>
    </row>
    <row r="23" spans="3:7" ht="12.75">
      <c r="C23" s="112"/>
      <c r="F23" s="109"/>
      <c r="G23" s="110">
        <f t="shared" si="0"/>
        <v>0</v>
      </c>
    </row>
    <row r="24" spans="3:7" ht="12.75">
      <c r="C24" s="112"/>
      <c r="F24" s="109"/>
      <c r="G24" s="110">
        <f t="shared" si="0"/>
        <v>0</v>
      </c>
    </row>
    <row r="25" spans="3:7" ht="12.75">
      <c r="C25" s="112"/>
      <c r="F25" s="109"/>
      <c r="G25" s="110">
        <f t="shared" si="0"/>
        <v>0</v>
      </c>
    </row>
    <row r="26" spans="3:7" ht="12.75">
      <c r="C26" s="112"/>
      <c r="F26" s="109"/>
      <c r="G26" s="110">
        <f t="shared" si="0"/>
        <v>0</v>
      </c>
    </row>
    <row r="27" spans="3:7" ht="12.75">
      <c r="C27" s="112"/>
      <c r="F27" s="109"/>
      <c r="G27" s="110">
        <f t="shared" si="0"/>
        <v>0</v>
      </c>
    </row>
    <row r="28" spans="3:7" ht="12.75">
      <c r="C28" s="112"/>
      <c r="F28" s="109"/>
      <c r="G28" s="110">
        <f t="shared" si="0"/>
        <v>0</v>
      </c>
    </row>
    <row r="29" ht="12.75">
      <c r="G29" s="110"/>
    </row>
    <row r="30" ht="12.75">
      <c r="G30" s="110"/>
    </row>
    <row r="31" ht="12.75">
      <c r="G31" s="110"/>
    </row>
    <row r="32" ht="12.75">
      <c r="G32" s="110"/>
    </row>
    <row r="33" ht="12.75">
      <c r="G33" s="110"/>
    </row>
  </sheetData>
  <mergeCells count="1">
    <mergeCell ref="A1:G1"/>
  </mergeCells>
  <printOptions gridLines="1"/>
  <pageMargins left="0" right="0" top="0" bottom="0" header="0.5" footer="0.5"/>
  <pageSetup fitToHeight="0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140" zoomScaleNormal="140" workbookViewId="0" topLeftCell="A1">
      <selection activeCell="C9" sqref="C9"/>
    </sheetView>
  </sheetViews>
  <sheetFormatPr defaultColWidth="9.140625" defaultRowHeight="12.75"/>
  <cols>
    <col min="1" max="1" width="11.00390625" style="51" bestFit="1" customWidth="1"/>
    <col min="2" max="2" width="6.7109375" style="51" bestFit="1" customWidth="1"/>
    <col min="3" max="3" width="25.7109375" style="51" bestFit="1" customWidth="1"/>
    <col min="4" max="4" width="15.140625" style="51" bestFit="1" customWidth="1"/>
    <col min="5" max="5" width="22.8515625" style="51" bestFit="1" customWidth="1"/>
    <col min="6" max="6" width="12.140625" style="57" bestFit="1" customWidth="1"/>
    <col min="7" max="7" width="2.7109375" style="51" bestFit="1" customWidth="1"/>
    <col min="8" max="16384" width="8.7109375" style="51" customWidth="1"/>
  </cols>
  <sheetData>
    <row r="1" spans="1:6" s="2" customFormat="1" ht="12.75">
      <c r="A1" s="2" t="s">
        <v>41</v>
      </c>
      <c r="B1" s="2" t="s">
        <v>53</v>
      </c>
      <c r="C1" s="2" t="s">
        <v>149</v>
      </c>
      <c r="D1" s="2" t="s">
        <v>51</v>
      </c>
      <c r="E1" s="2" t="s">
        <v>52</v>
      </c>
      <c r="F1" s="6" t="s">
        <v>12</v>
      </c>
    </row>
    <row r="2" spans="1:6" s="114" customFormat="1" ht="12.75">
      <c r="A2" s="117">
        <v>39223</v>
      </c>
      <c r="B2" s="114">
        <v>22094</v>
      </c>
      <c r="C2" s="114" t="s">
        <v>64</v>
      </c>
      <c r="D2" s="114" t="s">
        <v>63</v>
      </c>
      <c r="E2" s="114" t="s">
        <v>62</v>
      </c>
      <c r="F2" s="191">
        <v>11590</v>
      </c>
    </row>
    <row r="3" spans="1:6" s="114" customFormat="1" ht="12.75">
      <c r="A3" s="117">
        <v>39300</v>
      </c>
      <c r="B3" s="114">
        <v>22425</v>
      </c>
      <c r="C3" s="114" t="s">
        <v>94</v>
      </c>
      <c r="D3" s="114" t="s">
        <v>95</v>
      </c>
      <c r="E3" s="114" t="s">
        <v>96</v>
      </c>
      <c r="F3" s="191">
        <v>3700</v>
      </c>
    </row>
    <row r="4" spans="1:6" s="114" customFormat="1" ht="12.75">
      <c r="A4" s="117">
        <v>39300</v>
      </c>
      <c r="B4" s="114">
        <v>22426</v>
      </c>
      <c r="C4" s="114" t="s">
        <v>91</v>
      </c>
      <c r="D4" s="114" t="s">
        <v>95</v>
      </c>
      <c r="E4" s="114" t="s">
        <v>93</v>
      </c>
      <c r="F4" s="191">
        <v>400</v>
      </c>
    </row>
    <row r="5" spans="1:6" s="114" customFormat="1" ht="12.75">
      <c r="A5" s="117">
        <v>39301</v>
      </c>
      <c r="B5" s="114">
        <v>22433</v>
      </c>
      <c r="C5" s="114" t="s">
        <v>34</v>
      </c>
      <c r="D5" s="114" t="s">
        <v>95</v>
      </c>
      <c r="E5" s="114" t="s">
        <v>98</v>
      </c>
      <c r="F5" s="191">
        <v>1800</v>
      </c>
    </row>
    <row r="6" spans="1:6" s="114" customFormat="1" ht="12.75">
      <c r="A6" s="117">
        <v>39301</v>
      </c>
      <c r="B6" s="114">
        <v>22436</v>
      </c>
      <c r="C6" s="114" t="s">
        <v>94</v>
      </c>
      <c r="D6" s="114" t="s">
        <v>95</v>
      </c>
      <c r="E6" s="114" t="s">
        <v>97</v>
      </c>
      <c r="F6" s="191">
        <v>4000</v>
      </c>
    </row>
    <row r="7" spans="1:6" s="114" customFormat="1" ht="12.75">
      <c r="A7" s="117">
        <v>39336</v>
      </c>
      <c r="B7" s="114">
        <v>22809</v>
      </c>
      <c r="C7" s="114" t="s">
        <v>91</v>
      </c>
      <c r="D7" s="114" t="s">
        <v>92</v>
      </c>
      <c r="E7" s="114" t="s">
        <v>93</v>
      </c>
      <c r="F7" s="191">
        <v>500</v>
      </c>
    </row>
    <row r="8" spans="1:6" s="114" customFormat="1" ht="12.75">
      <c r="A8" s="117">
        <v>39337</v>
      </c>
      <c r="B8" s="114">
        <v>22811</v>
      </c>
      <c r="C8" s="114" t="s">
        <v>83</v>
      </c>
      <c r="D8" s="114" t="s">
        <v>82</v>
      </c>
      <c r="E8" s="114" t="s">
        <v>81</v>
      </c>
      <c r="F8" s="191">
        <v>430</v>
      </c>
    </row>
    <row r="9" spans="1:6" ht="12.75">
      <c r="A9" s="50">
        <v>39343</v>
      </c>
      <c r="B9" s="51">
        <v>23025</v>
      </c>
      <c r="C9" s="51" t="s">
        <v>100</v>
      </c>
      <c r="D9" s="51" t="s">
        <v>101</v>
      </c>
      <c r="E9" s="51" t="s">
        <v>102</v>
      </c>
      <c r="F9" s="57">
        <v>406.78</v>
      </c>
    </row>
    <row r="10" spans="1:6" ht="12.75">
      <c r="A10" s="50">
        <v>39373</v>
      </c>
      <c r="B10" s="51">
        <v>23113</v>
      </c>
      <c r="C10" s="51" t="s">
        <v>150</v>
      </c>
      <c r="D10" s="51" t="s">
        <v>151</v>
      </c>
      <c r="E10" s="51" t="s">
        <v>148</v>
      </c>
      <c r="F10" s="57">
        <v>475</v>
      </c>
    </row>
    <row r="11" spans="1:6" ht="12.75">
      <c r="A11" s="50">
        <v>39421</v>
      </c>
      <c r="B11" s="51">
        <v>23307</v>
      </c>
      <c r="C11" s="51" t="s">
        <v>188</v>
      </c>
      <c r="D11" s="51" t="s">
        <v>63</v>
      </c>
      <c r="E11" s="51" t="s">
        <v>189</v>
      </c>
      <c r="F11" s="57">
        <v>360</v>
      </c>
    </row>
  </sheetData>
  <printOptions gridLines="1"/>
  <pageMargins left="0" right="0" top="1" bottom="0" header="0.5" footer="0.5"/>
  <pageSetup fitToHeight="0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="150" zoomScaleNormal="150" workbookViewId="0" topLeftCell="A1">
      <selection activeCell="F9" sqref="A1:F9"/>
    </sheetView>
  </sheetViews>
  <sheetFormatPr defaultColWidth="9.140625" defaultRowHeight="12.75"/>
  <cols>
    <col min="1" max="1" width="10.57421875" style="0" bestFit="1" customWidth="1"/>
    <col min="2" max="2" width="11.140625" style="0" bestFit="1" customWidth="1"/>
    <col min="3" max="3" width="20.7109375" style="0" bestFit="1" customWidth="1"/>
    <col min="4" max="4" width="6.421875" style="0" bestFit="1" customWidth="1"/>
    <col min="5" max="5" width="8.00390625" style="1" bestFit="1" customWidth="1"/>
    <col min="6" max="6" width="10.57421875" style="1" customWidth="1"/>
    <col min="7" max="16384" width="10.57421875" style="0" customWidth="1"/>
  </cols>
  <sheetData>
    <row r="1" spans="2:6" s="3" customFormat="1" ht="25.5">
      <c r="B1" s="3" t="s">
        <v>39</v>
      </c>
      <c r="C1" s="3" t="s">
        <v>75</v>
      </c>
      <c r="D1" s="3" t="s">
        <v>77</v>
      </c>
      <c r="E1" s="49" t="s">
        <v>78</v>
      </c>
      <c r="F1" s="49" t="s">
        <v>42</v>
      </c>
    </row>
    <row r="2" spans="2:6" ht="12.75">
      <c r="B2" t="s">
        <v>76</v>
      </c>
      <c r="C2" t="s">
        <v>145</v>
      </c>
      <c r="D2">
        <v>60</v>
      </c>
      <c r="E2" s="1">
        <v>29.66</v>
      </c>
      <c r="F2" s="1">
        <f>D2*E2</f>
        <v>1779.6</v>
      </c>
    </row>
    <row r="4" ht="12.75">
      <c r="C4" t="s">
        <v>146</v>
      </c>
    </row>
    <row r="6" spans="1:6" ht="12.75">
      <c r="A6" t="s">
        <v>41</v>
      </c>
      <c r="C6" t="s">
        <v>37</v>
      </c>
      <c r="F6" s="1">
        <f>SUM(F7:F19)</f>
        <v>300</v>
      </c>
    </row>
    <row r="7" spans="1:6" ht="12.75">
      <c r="A7" s="128">
        <v>39382</v>
      </c>
      <c r="B7" t="s">
        <v>156</v>
      </c>
      <c r="C7" t="s">
        <v>37</v>
      </c>
      <c r="D7">
        <v>4</v>
      </c>
      <c r="E7" s="1">
        <v>25</v>
      </c>
      <c r="F7" s="1">
        <f>D7*E7</f>
        <v>100</v>
      </c>
    </row>
    <row r="8" spans="1:6" ht="12.75">
      <c r="A8" s="128">
        <v>39354</v>
      </c>
      <c r="B8" t="s">
        <v>156</v>
      </c>
      <c r="C8" t="s">
        <v>37</v>
      </c>
      <c r="D8">
        <v>4</v>
      </c>
      <c r="E8" s="1">
        <v>25</v>
      </c>
      <c r="F8" s="1">
        <f>D8*E8</f>
        <v>100</v>
      </c>
    </row>
    <row r="9" spans="1:6" ht="12.75">
      <c r="A9" s="128">
        <v>39417</v>
      </c>
      <c r="B9" t="s">
        <v>156</v>
      </c>
      <c r="C9" t="s">
        <v>37</v>
      </c>
      <c r="D9">
        <v>4</v>
      </c>
      <c r="E9" s="1">
        <v>25</v>
      </c>
      <c r="F9" s="1">
        <f>D9*E9</f>
        <v>100</v>
      </c>
    </row>
  </sheetData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21"/>
  <sheetViews>
    <sheetView zoomScale="110" zoomScaleNormal="110" workbookViewId="0" topLeftCell="A1">
      <selection activeCell="G15" sqref="G15"/>
    </sheetView>
  </sheetViews>
  <sheetFormatPr defaultColWidth="9.140625" defaultRowHeight="12.75"/>
  <cols>
    <col min="1" max="1" width="13.57421875" style="200" bestFit="1" customWidth="1"/>
    <col min="2" max="2" width="20.57421875" style="200" bestFit="1" customWidth="1"/>
    <col min="3" max="3" width="28.00390625" style="200" bestFit="1" customWidth="1"/>
    <col min="4" max="4" width="9.421875" style="200" bestFit="1" customWidth="1"/>
    <col min="5" max="5" width="19.00390625" style="201" bestFit="1" customWidth="1"/>
    <col min="6" max="6" width="5.140625" style="200" bestFit="1" customWidth="1"/>
    <col min="7" max="7" width="9.00390625" style="201" bestFit="1" customWidth="1"/>
    <col min="8" max="8" width="12.140625" style="201" bestFit="1" customWidth="1"/>
    <col min="9" max="9" width="6.7109375" style="200" bestFit="1" customWidth="1"/>
    <col min="10" max="10" width="10.00390625" style="200" bestFit="1" customWidth="1"/>
    <col min="11" max="16384" width="9.140625" style="200" customWidth="1"/>
  </cols>
  <sheetData>
    <row r="3" spans="1:9" ht="12.75">
      <c r="A3" s="69" t="s">
        <v>39</v>
      </c>
      <c r="B3" s="69" t="s">
        <v>40</v>
      </c>
      <c r="C3" s="69" t="s">
        <v>10</v>
      </c>
      <c r="D3" s="72" t="s">
        <v>41</v>
      </c>
      <c r="E3" s="69" t="s">
        <v>12</v>
      </c>
      <c r="F3" s="73" t="s">
        <v>46</v>
      </c>
      <c r="G3" s="70" t="s">
        <v>48</v>
      </c>
      <c r="H3" s="70" t="s">
        <v>42</v>
      </c>
      <c r="I3" s="200" t="s">
        <v>53</v>
      </c>
    </row>
    <row r="4" spans="1:9" s="195" customFormat="1" ht="12.75">
      <c r="A4" s="195" t="s">
        <v>138</v>
      </c>
      <c r="B4" s="195" t="s">
        <v>139</v>
      </c>
      <c r="C4" s="195" t="s">
        <v>105</v>
      </c>
      <c r="D4" s="196">
        <v>39378</v>
      </c>
      <c r="E4" s="221">
        <v>500</v>
      </c>
      <c r="F4" s="198">
        <v>2</v>
      </c>
      <c r="G4" s="197">
        <f aca="true" t="shared" si="0" ref="G4:G9">127*F4</f>
        <v>254</v>
      </c>
      <c r="H4" s="197">
        <f aca="true" t="shared" si="1" ref="H4:H9">E4+G4</f>
        <v>754</v>
      </c>
      <c r="I4" s="209">
        <v>23111</v>
      </c>
    </row>
    <row r="5" spans="1:9" s="195" customFormat="1" ht="12.75">
      <c r="A5" s="195" t="s">
        <v>137</v>
      </c>
      <c r="B5" s="195" t="s">
        <v>139</v>
      </c>
      <c r="C5" s="195" t="s">
        <v>105</v>
      </c>
      <c r="D5" s="196">
        <v>39378</v>
      </c>
      <c r="E5" s="221">
        <v>500</v>
      </c>
      <c r="F5" s="198">
        <v>2</v>
      </c>
      <c r="G5" s="197">
        <f t="shared" si="0"/>
        <v>254</v>
      </c>
      <c r="H5" s="197">
        <f t="shared" si="1"/>
        <v>754</v>
      </c>
      <c r="I5" s="209">
        <v>23111</v>
      </c>
    </row>
    <row r="6" spans="1:9" s="195" customFormat="1" ht="12.75">
      <c r="A6" s="195" t="s">
        <v>108</v>
      </c>
      <c r="B6" s="195" t="s">
        <v>139</v>
      </c>
      <c r="C6" s="195" t="s">
        <v>105</v>
      </c>
      <c r="D6" s="196">
        <v>39378</v>
      </c>
      <c r="E6" s="221">
        <v>500</v>
      </c>
      <c r="F6" s="198">
        <v>2</v>
      </c>
      <c r="G6" s="197">
        <f t="shared" si="0"/>
        <v>254</v>
      </c>
      <c r="H6" s="197">
        <f t="shared" si="1"/>
        <v>754</v>
      </c>
      <c r="I6" s="209">
        <v>23111</v>
      </c>
    </row>
    <row r="7" spans="1:9" s="202" customFormat="1" ht="12.75">
      <c r="A7" s="202" t="s">
        <v>138</v>
      </c>
      <c r="B7" s="195" t="s">
        <v>139</v>
      </c>
      <c r="C7" s="202" t="s">
        <v>105</v>
      </c>
      <c r="D7" s="206">
        <v>39420</v>
      </c>
      <c r="E7" s="222">
        <v>0</v>
      </c>
      <c r="F7" s="208">
        <v>2</v>
      </c>
      <c r="G7" s="207">
        <f t="shared" si="0"/>
        <v>254</v>
      </c>
      <c r="H7" s="207">
        <f t="shared" si="1"/>
        <v>254</v>
      </c>
      <c r="I7" s="210">
        <v>23111</v>
      </c>
    </row>
    <row r="8" spans="1:9" s="202" customFormat="1" ht="12.75">
      <c r="A8" s="202" t="s">
        <v>137</v>
      </c>
      <c r="B8" s="195" t="s">
        <v>139</v>
      </c>
      <c r="C8" s="202" t="s">
        <v>105</v>
      </c>
      <c r="D8" s="206">
        <v>39420</v>
      </c>
      <c r="E8" s="222">
        <v>0</v>
      </c>
      <c r="F8" s="208">
        <v>2</v>
      </c>
      <c r="G8" s="207">
        <f t="shared" si="0"/>
        <v>254</v>
      </c>
      <c r="H8" s="207">
        <f t="shared" si="1"/>
        <v>254</v>
      </c>
      <c r="I8" s="210">
        <v>23111</v>
      </c>
    </row>
    <row r="9" spans="1:9" s="202" customFormat="1" ht="13.5" thickBot="1">
      <c r="A9" s="202" t="s">
        <v>108</v>
      </c>
      <c r="B9" s="195" t="s">
        <v>139</v>
      </c>
      <c r="C9" s="202" t="s">
        <v>105</v>
      </c>
      <c r="D9" s="206">
        <v>39420</v>
      </c>
      <c r="E9" s="222">
        <v>0</v>
      </c>
      <c r="F9" s="208">
        <v>2</v>
      </c>
      <c r="G9" s="207">
        <f t="shared" si="0"/>
        <v>254</v>
      </c>
      <c r="H9" s="207">
        <f t="shared" si="1"/>
        <v>254</v>
      </c>
      <c r="I9" s="210">
        <v>23111</v>
      </c>
    </row>
    <row r="10" ht="13.5" thickBot="1">
      <c r="H10" s="211">
        <f>SUM(H4:H9)</f>
        <v>3024</v>
      </c>
    </row>
    <row r="11" spans="1:9" ht="12.75">
      <c r="A11" s="212"/>
      <c r="B11" s="212"/>
      <c r="C11" s="212"/>
      <c r="D11" s="212"/>
      <c r="E11" s="213"/>
      <c r="F11" s="212"/>
      <c r="G11" s="213"/>
      <c r="H11" s="213"/>
      <c r="I11" s="212"/>
    </row>
    <row r="13" spans="5:8" ht="12.75">
      <c r="E13" s="6" t="s">
        <v>143</v>
      </c>
      <c r="G13" s="6" t="s">
        <v>6</v>
      </c>
      <c r="H13" s="6" t="s">
        <v>167</v>
      </c>
    </row>
    <row r="14" spans="1:9" s="215" customFormat="1" ht="12.75">
      <c r="A14" s="199"/>
      <c r="B14" s="214" t="s">
        <v>193</v>
      </c>
      <c r="E14" s="216">
        <v>3000</v>
      </c>
      <c r="F14" s="217"/>
      <c r="G14" s="218">
        <f>SUM(G17:G18)</f>
        <v>780.0699999999999</v>
      </c>
      <c r="H14" s="217">
        <f>E14-G14</f>
        <v>2219.9300000000003</v>
      </c>
      <c r="I14" s="219"/>
    </row>
    <row r="16" spans="1:8" ht="12.75">
      <c r="A16" s="2" t="s">
        <v>41</v>
      </c>
      <c r="B16" s="2" t="s">
        <v>53</v>
      </c>
      <c r="C16" s="2" t="s">
        <v>149</v>
      </c>
      <c r="D16" s="2" t="s">
        <v>51</v>
      </c>
      <c r="E16" s="2" t="s">
        <v>52</v>
      </c>
      <c r="F16" s="2"/>
      <c r="G16" s="6" t="s">
        <v>12</v>
      </c>
      <c r="H16" s="200"/>
    </row>
    <row r="17" spans="1:9" ht="12.75">
      <c r="A17" s="220">
        <v>39413</v>
      </c>
      <c r="C17" s="200" t="s">
        <v>170</v>
      </c>
      <c r="D17" s="200" t="s">
        <v>171</v>
      </c>
      <c r="E17" s="201" t="s">
        <v>192</v>
      </c>
      <c r="G17" s="201">
        <v>300</v>
      </c>
      <c r="I17" s="200">
        <v>23279</v>
      </c>
    </row>
    <row r="18" spans="1:9" ht="12.75">
      <c r="A18" s="220">
        <v>39413</v>
      </c>
      <c r="C18" s="200" t="s">
        <v>172</v>
      </c>
      <c r="D18" s="200" t="s">
        <v>171</v>
      </c>
      <c r="E18" s="201" t="s">
        <v>173</v>
      </c>
      <c r="G18" s="201">
        <v>480.07</v>
      </c>
      <c r="I18" s="200">
        <v>23282</v>
      </c>
    </row>
    <row r="19" spans="1:9" ht="12.75">
      <c r="A19" s="212"/>
      <c r="B19" s="212"/>
      <c r="C19" s="212"/>
      <c r="D19" s="212"/>
      <c r="E19" s="213"/>
      <c r="F19" s="212"/>
      <c r="G19" s="213"/>
      <c r="H19" s="213"/>
      <c r="I19" s="212"/>
    </row>
    <row r="20" spans="5:8" s="195" customFormat="1" ht="12.75">
      <c r="E20" s="197"/>
      <c r="G20" s="197"/>
      <c r="H20" s="197"/>
    </row>
    <row r="21" spans="2:8" ht="12.75">
      <c r="B21" s="200" t="s">
        <v>164</v>
      </c>
      <c r="E21" s="201">
        <v>1500</v>
      </c>
      <c r="H21" s="217">
        <f>E21-G21</f>
        <v>1500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="150" zoomScaleNormal="150" workbookViewId="0" topLeftCell="A1">
      <selection activeCell="E4" sqref="E4"/>
    </sheetView>
  </sheetViews>
  <sheetFormatPr defaultColWidth="9.140625" defaultRowHeight="12.75"/>
  <cols>
    <col min="1" max="1" width="10.28125" style="225" bestFit="1" customWidth="1"/>
    <col min="2" max="2" width="9.8515625" style="175" bestFit="1" customWidth="1"/>
    <col min="3" max="3" width="9.7109375" style="175" bestFit="1" customWidth="1"/>
    <col min="4" max="4" width="9.140625" style="175" bestFit="1" customWidth="1"/>
    <col min="5" max="5" width="6.8515625" style="175" bestFit="1" customWidth="1"/>
    <col min="6" max="6" width="10.00390625" style="175" bestFit="1" customWidth="1"/>
    <col min="7" max="7" width="10.140625" style="175" bestFit="1" customWidth="1"/>
    <col min="8" max="16384" width="9.140625" style="175" customWidth="1"/>
  </cols>
  <sheetData>
    <row r="1" spans="1:8" s="164" customFormat="1" ht="12.75">
      <c r="A1" s="243" t="s">
        <v>50</v>
      </c>
      <c r="B1" s="244"/>
      <c r="C1" s="244"/>
      <c r="D1" s="244"/>
      <c r="E1" s="244"/>
      <c r="F1" s="244"/>
      <c r="G1" s="165"/>
      <c r="H1" s="163"/>
    </row>
    <row r="2" spans="1:8" s="164" customFormat="1" ht="12.75">
      <c r="A2" s="223"/>
      <c r="B2" s="165"/>
      <c r="C2" s="165"/>
      <c r="D2" s="166"/>
      <c r="E2" s="226" t="s">
        <v>4</v>
      </c>
      <c r="F2" s="177">
        <f>SUM(F4:F30)</f>
        <v>3429</v>
      </c>
      <c r="G2" s="167"/>
      <c r="H2" s="163"/>
    </row>
    <row r="3" spans="1:8" s="165" customFormat="1" ht="25.5">
      <c r="A3" s="69" t="s">
        <v>174</v>
      </c>
      <c r="B3" s="166" t="s">
        <v>41</v>
      </c>
      <c r="C3" s="166" t="s">
        <v>41</v>
      </c>
      <c r="D3" s="166" t="s">
        <v>41</v>
      </c>
      <c r="E3" s="168" t="s">
        <v>46</v>
      </c>
      <c r="F3" s="167" t="s">
        <v>48</v>
      </c>
      <c r="G3" s="167"/>
      <c r="H3" s="163"/>
    </row>
    <row r="4" spans="1:8" s="169" customFormat="1" ht="12.75">
      <c r="A4" s="224" t="s">
        <v>175</v>
      </c>
      <c r="B4" s="176">
        <v>39430</v>
      </c>
      <c r="C4" s="176">
        <v>39434</v>
      </c>
      <c r="D4" s="170">
        <v>39435</v>
      </c>
      <c r="E4" s="172">
        <v>3</v>
      </c>
      <c r="F4" s="171">
        <f aca="true" t="shared" si="0" ref="F4:F12">127*E4</f>
        <v>381</v>
      </c>
      <c r="G4" s="173"/>
      <c r="H4" s="174"/>
    </row>
    <row r="5" spans="1:8" s="169" customFormat="1" ht="12.75">
      <c r="A5" s="224" t="s">
        <v>176</v>
      </c>
      <c r="B5" s="176">
        <v>39430</v>
      </c>
      <c r="C5" s="176">
        <v>39434</v>
      </c>
      <c r="D5" s="170">
        <v>39435</v>
      </c>
      <c r="E5" s="172">
        <v>3</v>
      </c>
      <c r="F5" s="171">
        <f t="shared" si="0"/>
        <v>381</v>
      </c>
      <c r="G5" s="173"/>
      <c r="H5" s="174"/>
    </row>
    <row r="6" spans="1:7" ht="12.75">
      <c r="A6" s="224" t="s">
        <v>177</v>
      </c>
      <c r="B6" s="176">
        <v>39430</v>
      </c>
      <c r="C6" s="176">
        <v>39434</v>
      </c>
      <c r="D6" s="170">
        <v>39435</v>
      </c>
      <c r="E6" s="172">
        <v>3</v>
      </c>
      <c r="F6" s="171">
        <f t="shared" si="0"/>
        <v>381</v>
      </c>
      <c r="G6" s="173"/>
    </row>
    <row r="7" spans="1:7" ht="12.75">
      <c r="A7" s="224" t="s">
        <v>178</v>
      </c>
      <c r="B7" s="176">
        <v>39430</v>
      </c>
      <c r="C7" s="176">
        <v>39434</v>
      </c>
      <c r="D7" s="170">
        <v>39435</v>
      </c>
      <c r="E7" s="172">
        <v>3</v>
      </c>
      <c r="F7" s="171">
        <f t="shared" si="0"/>
        <v>381</v>
      </c>
      <c r="G7" s="173"/>
    </row>
    <row r="8" spans="1:7" ht="12.75">
      <c r="A8" s="224" t="s">
        <v>179</v>
      </c>
      <c r="B8" s="176">
        <v>39430</v>
      </c>
      <c r="C8" s="176">
        <v>39434</v>
      </c>
      <c r="D8" s="170">
        <v>39435</v>
      </c>
      <c r="E8" s="172">
        <v>3</v>
      </c>
      <c r="F8" s="171">
        <f t="shared" si="0"/>
        <v>381</v>
      </c>
      <c r="G8" s="173"/>
    </row>
    <row r="9" spans="1:7" ht="12.75">
      <c r="A9" s="224" t="s">
        <v>180</v>
      </c>
      <c r="B9" s="176">
        <v>39430</v>
      </c>
      <c r="C9" s="176">
        <v>39434</v>
      </c>
      <c r="D9" s="170">
        <v>39435</v>
      </c>
      <c r="E9" s="172">
        <v>3</v>
      </c>
      <c r="F9" s="171">
        <f t="shared" si="0"/>
        <v>381</v>
      </c>
      <c r="G9" s="173"/>
    </row>
    <row r="10" spans="1:7" ht="12.75">
      <c r="A10" s="224" t="s">
        <v>181</v>
      </c>
      <c r="B10" s="176">
        <v>39430</v>
      </c>
      <c r="C10" s="176">
        <v>39434</v>
      </c>
      <c r="D10" s="170">
        <v>39435</v>
      </c>
      <c r="E10" s="172">
        <v>3</v>
      </c>
      <c r="F10" s="171">
        <f t="shared" si="0"/>
        <v>381</v>
      </c>
      <c r="G10" s="173"/>
    </row>
    <row r="11" spans="1:7" ht="12.75">
      <c r="A11" s="224" t="s">
        <v>182</v>
      </c>
      <c r="B11" s="176">
        <v>39430</v>
      </c>
      <c r="C11" s="176">
        <v>39434</v>
      </c>
      <c r="D11" s="170">
        <v>39435</v>
      </c>
      <c r="E11" s="172">
        <v>3</v>
      </c>
      <c r="F11" s="171">
        <f t="shared" si="0"/>
        <v>381</v>
      </c>
      <c r="G11" s="173"/>
    </row>
    <row r="12" spans="1:7" ht="12.75">
      <c r="A12" s="224" t="s">
        <v>183</v>
      </c>
      <c r="B12" s="176">
        <v>39430</v>
      </c>
      <c r="C12" s="176">
        <v>39434</v>
      </c>
      <c r="D12" s="170">
        <v>39435</v>
      </c>
      <c r="E12" s="172">
        <v>3</v>
      </c>
      <c r="F12" s="171">
        <f t="shared" si="0"/>
        <v>381</v>
      </c>
      <c r="G12" s="173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2007-10-25T15:49:34Z</cp:lastPrinted>
  <dcterms:created xsi:type="dcterms:W3CDTF">2006-09-22T18:46:11Z</dcterms:created>
  <dcterms:modified xsi:type="dcterms:W3CDTF">2007-12-11T21:08:50Z</dcterms:modified>
  <cp:category/>
  <cp:version/>
  <cp:contentType/>
  <cp:contentStatus/>
</cp:coreProperties>
</file>